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19410" windowHeight="109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AA150" i="1" l="1"/>
  <c r="AA57" i="1"/>
  <c r="Y140" i="1" l="1"/>
  <c r="Y63" i="1"/>
  <c r="Y77" i="1"/>
  <c r="Y105" i="1"/>
  <c r="Y106" i="1"/>
  <c r="Y113" i="1"/>
  <c r="Y71" i="1"/>
  <c r="Y69" i="1"/>
  <c r="Y4" i="1"/>
  <c r="I149" i="2" l="1"/>
  <c r="G149" i="2"/>
  <c r="I57" i="2"/>
  <c r="G57" i="2"/>
  <c r="I5" i="2"/>
  <c r="I7" i="2"/>
  <c r="I9" i="2"/>
  <c r="I10" i="2"/>
  <c r="I11" i="2"/>
  <c r="I12" i="2"/>
  <c r="I14" i="2"/>
  <c r="I15" i="2"/>
  <c r="I17" i="2"/>
  <c r="I18" i="2"/>
  <c r="I20" i="2"/>
  <c r="I21" i="2"/>
  <c r="I22" i="2"/>
  <c r="I23" i="2"/>
  <c r="I25" i="2"/>
  <c r="I30" i="2"/>
  <c r="I31" i="2"/>
  <c r="I32" i="2"/>
  <c r="I33" i="2"/>
  <c r="I37" i="2"/>
  <c r="I38" i="2"/>
  <c r="I39" i="2"/>
  <c r="I40" i="2"/>
  <c r="I43" i="2"/>
  <c r="I44" i="2"/>
  <c r="I45" i="2"/>
  <c r="I47" i="2"/>
  <c r="I48" i="2"/>
  <c r="I49" i="2"/>
  <c r="I51" i="2"/>
  <c r="I52" i="2"/>
  <c r="I53" i="2"/>
  <c r="I54" i="2"/>
  <c r="I55" i="2"/>
  <c r="I63" i="2"/>
  <c r="I68" i="2"/>
  <c r="I69" i="2"/>
  <c r="I70" i="2"/>
  <c r="I72" i="2"/>
  <c r="I73" i="2"/>
  <c r="I75" i="2"/>
  <c r="I76" i="2"/>
  <c r="I79" i="2"/>
  <c r="I80" i="2"/>
  <c r="I81" i="2"/>
  <c r="I82" i="2"/>
  <c r="I83" i="2"/>
  <c r="I84" i="2"/>
  <c r="I85" i="2"/>
  <c r="I86" i="2"/>
  <c r="I87" i="2"/>
  <c r="I89" i="2"/>
  <c r="I92" i="2"/>
  <c r="I93" i="2"/>
  <c r="I94" i="2"/>
  <c r="I97" i="2"/>
  <c r="I99" i="2"/>
  <c r="I101" i="2"/>
  <c r="I103" i="2"/>
  <c r="I104" i="2"/>
  <c r="I105" i="2"/>
  <c r="I111" i="2"/>
  <c r="I112" i="2"/>
  <c r="I114" i="2"/>
  <c r="I118" i="2"/>
  <c r="I119" i="2"/>
  <c r="I123" i="2"/>
  <c r="I124" i="2"/>
  <c r="I126" i="2"/>
  <c r="I128" i="2"/>
  <c r="I130" i="2"/>
  <c r="I132" i="2"/>
  <c r="I137" i="2"/>
  <c r="I138" i="2"/>
  <c r="I139" i="2"/>
  <c r="I140" i="2"/>
  <c r="I141" i="2"/>
  <c r="I143" i="2"/>
  <c r="I144" i="2"/>
  <c r="I146" i="2"/>
  <c r="I4" i="2"/>
  <c r="E149" i="2"/>
  <c r="G44" i="2"/>
  <c r="G37" i="2"/>
  <c r="E57" i="2" l="1"/>
  <c r="Y102" i="1" l="1"/>
  <c r="Y150" i="1" s="1"/>
  <c r="Y57" i="1"/>
  <c r="C149" i="2" l="1"/>
  <c r="C57" i="2"/>
  <c r="W150" i="1" l="1"/>
  <c r="C57" i="1" l="1"/>
  <c r="D57" i="1"/>
  <c r="E57" i="1"/>
  <c r="F57" i="1"/>
  <c r="G57" i="1"/>
  <c r="H57" i="1"/>
  <c r="P51" i="1"/>
  <c r="Q51" i="1" s="1"/>
  <c r="I57" i="1" l="1"/>
  <c r="J57" i="1" l="1"/>
  <c r="K57" i="1"/>
  <c r="L57" i="1"/>
  <c r="P62" i="1" l="1"/>
  <c r="P4" i="1"/>
  <c r="R4" i="1" s="1"/>
  <c r="L150" i="1"/>
  <c r="C150" i="1"/>
  <c r="D150" i="1"/>
  <c r="E150" i="1"/>
  <c r="F150" i="1"/>
  <c r="G150" i="1"/>
  <c r="H150" i="1"/>
  <c r="I150" i="1"/>
  <c r="J150" i="1"/>
  <c r="K150" i="1"/>
  <c r="P147" i="1"/>
  <c r="R147" i="1" s="1"/>
  <c r="P145" i="1"/>
  <c r="P144" i="1"/>
  <c r="P142" i="1"/>
  <c r="R142" i="1" s="1"/>
  <c r="P141" i="1"/>
  <c r="R141" i="1" s="1"/>
  <c r="P140" i="1"/>
  <c r="R140" i="1" s="1"/>
  <c r="P139" i="1"/>
  <c r="R139" i="1" s="1"/>
  <c r="P138" i="1"/>
  <c r="R138" i="1" s="1"/>
  <c r="P133" i="1"/>
  <c r="P131" i="1"/>
  <c r="P129" i="1"/>
  <c r="R129" i="1" s="1"/>
  <c r="P127" i="1"/>
  <c r="R127" i="1" s="1"/>
  <c r="P125" i="1"/>
  <c r="P124" i="1"/>
  <c r="P120" i="1"/>
  <c r="P119" i="1"/>
  <c r="P115" i="1"/>
  <c r="R115" i="1" s="1"/>
  <c r="P113" i="1"/>
  <c r="P112" i="1"/>
  <c r="P109" i="1"/>
  <c r="P106" i="1"/>
  <c r="P105" i="1"/>
  <c r="P104" i="1"/>
  <c r="R104" i="1" s="1"/>
  <c r="P102" i="1"/>
  <c r="R102" i="1" s="1"/>
  <c r="P100" i="1"/>
  <c r="R100" i="1" s="1"/>
  <c r="P98" i="1"/>
  <c r="P95" i="1"/>
  <c r="R95" i="1" s="1"/>
  <c r="P94" i="1"/>
  <c r="P93" i="1"/>
  <c r="P90" i="1"/>
  <c r="P88" i="1"/>
  <c r="P87" i="1"/>
  <c r="P86" i="1"/>
  <c r="P85" i="1"/>
  <c r="P84" i="1"/>
  <c r="P83" i="1"/>
  <c r="P82" i="1"/>
  <c r="R82" i="1" s="1"/>
  <c r="P81" i="1"/>
  <c r="P80" i="1"/>
  <c r="P77" i="1"/>
  <c r="P76" i="1"/>
  <c r="P74" i="1"/>
  <c r="P73" i="1"/>
  <c r="R73" i="1" s="1"/>
  <c r="P71" i="1"/>
  <c r="R71" i="1" s="1"/>
  <c r="P70" i="1"/>
  <c r="P69" i="1"/>
  <c r="R69" i="1" s="1"/>
  <c r="P64" i="1"/>
  <c r="R64" i="1" s="1"/>
  <c r="P27" i="1"/>
  <c r="P33" i="1"/>
  <c r="P32" i="1"/>
  <c r="R32" i="1" s="1"/>
  <c r="P31" i="1"/>
  <c r="R31" i="1" s="1"/>
  <c r="P30" i="1"/>
  <c r="R30" i="1" s="1"/>
  <c r="P40" i="1"/>
  <c r="P39" i="1"/>
  <c r="P38" i="1"/>
  <c r="R38" i="1" s="1"/>
  <c r="P37" i="1"/>
  <c r="P55" i="1"/>
  <c r="R55" i="1" s="1"/>
  <c r="P54" i="1"/>
  <c r="P53" i="1"/>
  <c r="R53" i="1" s="1"/>
  <c r="P52" i="1"/>
  <c r="R52" i="1" s="1"/>
  <c r="P49" i="1"/>
  <c r="P48" i="1"/>
  <c r="P47" i="1"/>
  <c r="P45" i="1"/>
  <c r="P44" i="1"/>
  <c r="P43" i="1"/>
  <c r="P25" i="1"/>
  <c r="P23" i="1"/>
  <c r="P22" i="1"/>
  <c r="P21" i="1"/>
  <c r="R21" i="1" s="1"/>
  <c r="P20" i="1"/>
  <c r="P18" i="1"/>
  <c r="P17" i="1"/>
  <c r="P15" i="1"/>
  <c r="R15" i="1" s="1"/>
  <c r="P14" i="1"/>
  <c r="R14" i="1" s="1"/>
  <c r="P12" i="1"/>
  <c r="P11" i="1"/>
  <c r="P10" i="1"/>
  <c r="P9" i="1"/>
  <c r="P7" i="1"/>
  <c r="R7" i="1" s="1"/>
  <c r="P5" i="1"/>
  <c r="Q12" i="1" l="1"/>
  <c r="R12" i="1"/>
  <c r="R18" i="1"/>
  <c r="Q18" i="1"/>
  <c r="Q23" i="1"/>
  <c r="R23" i="1"/>
  <c r="Q45" i="1"/>
  <c r="R45" i="1"/>
  <c r="R37" i="1"/>
  <c r="Q37" i="1"/>
  <c r="Q77" i="1"/>
  <c r="R77" i="1"/>
  <c r="Q83" i="1"/>
  <c r="R83" i="1"/>
  <c r="Q87" i="1"/>
  <c r="R87" i="1"/>
  <c r="Q94" i="1"/>
  <c r="R94" i="1"/>
  <c r="Q119" i="1"/>
  <c r="R119" i="1"/>
  <c r="Q9" i="1"/>
  <c r="R9" i="1"/>
  <c r="Q20" i="1"/>
  <c r="R20" i="1"/>
  <c r="Q25" i="1"/>
  <c r="R25" i="1"/>
  <c r="R47" i="1"/>
  <c r="Q47" i="1"/>
  <c r="Q80" i="1"/>
  <c r="R80" i="1"/>
  <c r="R84" i="1"/>
  <c r="Q84" i="1"/>
  <c r="R88" i="1"/>
  <c r="Q88" i="1"/>
  <c r="R120" i="1"/>
  <c r="Q120" i="1"/>
  <c r="R144" i="1"/>
  <c r="Q144" i="1"/>
  <c r="R10" i="1"/>
  <c r="Q10" i="1"/>
  <c r="Q43" i="1"/>
  <c r="R43" i="1"/>
  <c r="R74" i="1"/>
  <c r="Q74" i="1"/>
  <c r="R81" i="1"/>
  <c r="Q81" i="1"/>
  <c r="Q85" i="1"/>
  <c r="R85" i="1"/>
  <c r="Q90" i="1"/>
  <c r="R90" i="1"/>
  <c r="R105" i="1"/>
  <c r="Q105" i="1"/>
  <c r="Q113" i="1"/>
  <c r="R113" i="1"/>
  <c r="Q124" i="1"/>
  <c r="R124" i="1"/>
  <c r="R131" i="1"/>
  <c r="Q131" i="1"/>
  <c r="Q145" i="1"/>
  <c r="R145" i="1"/>
  <c r="Q5" i="1"/>
  <c r="R5" i="1"/>
  <c r="R11" i="1"/>
  <c r="Q11" i="1"/>
  <c r="Q17" i="1"/>
  <c r="R17" i="1"/>
  <c r="Q44" i="1"/>
  <c r="R44" i="1"/>
  <c r="R40" i="1"/>
  <c r="Q40" i="1"/>
  <c r="Q70" i="1"/>
  <c r="R70" i="1"/>
  <c r="Q76" i="1"/>
  <c r="R76" i="1"/>
  <c r="R86" i="1"/>
  <c r="Q86" i="1"/>
  <c r="R93" i="1"/>
  <c r="Q93" i="1"/>
  <c r="Q125" i="1"/>
  <c r="R125" i="1"/>
  <c r="Q133" i="1"/>
  <c r="R133" i="1"/>
  <c r="Q112" i="1"/>
  <c r="R112" i="1"/>
  <c r="R98" i="1"/>
  <c r="Q98" i="1"/>
  <c r="N57" i="1"/>
  <c r="M57" i="1"/>
  <c r="Q150" i="1" l="1"/>
  <c r="Q57" i="1"/>
  <c r="P57" i="1"/>
  <c r="M150" i="1"/>
  <c r="N150" i="1"/>
  <c r="U14" i="1"/>
  <c r="U15" i="1"/>
  <c r="U18" i="1"/>
  <c r="U21" i="1"/>
  <c r="U27" i="1"/>
  <c r="U31" i="1"/>
  <c r="U38" i="1"/>
  <c r="U48" i="1"/>
  <c r="U49" i="1"/>
  <c r="U52" i="1"/>
  <c r="W57" i="1"/>
  <c r="T150" i="1"/>
  <c r="T57" i="1"/>
  <c r="R57" i="1" l="1"/>
  <c r="P150" i="1"/>
  <c r="R150" i="1" s="1"/>
  <c r="U145" i="1"/>
  <c r="U142" i="1"/>
  <c r="U140" i="1"/>
  <c r="U138" i="1"/>
  <c r="U131" i="1"/>
  <c r="U127" i="1"/>
  <c r="U124" i="1"/>
  <c r="U119" i="1"/>
  <c r="U113" i="1"/>
  <c r="U106" i="1"/>
  <c r="U104" i="1"/>
  <c r="U100" i="1"/>
  <c r="U90" i="1"/>
  <c r="U85" i="1"/>
  <c r="U83" i="1"/>
  <c r="U81" i="1"/>
  <c r="U76" i="1"/>
  <c r="U71" i="1"/>
  <c r="U69" i="1"/>
  <c r="U55" i="1"/>
  <c r="U45" i="1"/>
  <c r="U44" i="1"/>
  <c r="U40" i="1"/>
  <c r="U32" i="1"/>
  <c r="U30" i="1"/>
  <c r="U17" i="1"/>
  <c r="U11" i="1"/>
  <c r="U9" i="1"/>
  <c r="U5" i="1"/>
  <c r="U147" i="1"/>
  <c r="U144" i="1"/>
  <c r="U141" i="1"/>
  <c r="U139" i="1"/>
  <c r="U133" i="1"/>
  <c r="U129" i="1"/>
  <c r="U125" i="1"/>
  <c r="U120" i="1"/>
  <c r="U115" i="1"/>
  <c r="U112" i="1"/>
  <c r="U105" i="1"/>
  <c r="U102" i="1"/>
  <c r="U95" i="1"/>
  <c r="U88" i="1"/>
  <c r="U82" i="1"/>
  <c r="U77" i="1"/>
  <c r="U74" i="1"/>
  <c r="U70" i="1"/>
  <c r="U64" i="1"/>
  <c r="U53" i="1"/>
  <c r="U47" i="1"/>
  <c r="U43" i="1"/>
  <c r="U12" i="1"/>
  <c r="U10" i="1"/>
  <c r="U7" i="1"/>
  <c r="U98" i="1"/>
  <c r="U94" i="1"/>
  <c r="U93" i="1"/>
  <c r="U87" i="1"/>
  <c r="U86" i="1"/>
  <c r="U84" i="1"/>
  <c r="U80" i="1"/>
  <c r="U73" i="1"/>
  <c r="U37" i="1"/>
  <c r="U23" i="1"/>
  <c r="U20" i="1"/>
  <c r="U4" i="1"/>
  <c r="U22" i="1"/>
  <c r="U25" i="1"/>
  <c r="U57" i="1"/>
  <c r="U150" i="1" l="1"/>
</calcChain>
</file>

<file path=xl/sharedStrings.xml><?xml version="1.0" encoding="utf-8"?>
<sst xmlns="http://schemas.openxmlformats.org/spreadsheetml/2006/main" count="495" uniqueCount="120">
  <si>
    <t>BUDGET NO</t>
  </si>
  <si>
    <t>REVENUES</t>
  </si>
  <si>
    <t>Real Estate Taxes - Current</t>
  </si>
  <si>
    <t>Real Estate Taxes - Delinquent</t>
  </si>
  <si>
    <t xml:space="preserve">Local Services Tax </t>
  </si>
  <si>
    <t>Per Capita Taxes - Current</t>
  </si>
  <si>
    <t>Per Capita Taxes - Delinquent</t>
  </si>
  <si>
    <t>Real Estate Transfer Tax</t>
  </si>
  <si>
    <t>Business Privilege Tax</t>
  </si>
  <si>
    <t>Amusement Tax</t>
  </si>
  <si>
    <t>Cable Television Franchise Tax</t>
  </si>
  <si>
    <t>Public Utility Realty Tax</t>
  </si>
  <si>
    <t>Vehicle Code Violations</t>
  </si>
  <si>
    <t>Ordinance Violations</t>
  </si>
  <si>
    <t>State Police Fines</t>
  </si>
  <si>
    <t>Parking Violation Fines</t>
  </si>
  <si>
    <t xml:space="preserve">Interest </t>
  </si>
  <si>
    <t>Alcoholic Beverage License</t>
  </si>
  <si>
    <t xml:space="preserve">Foreign Fire Insurance Prem </t>
  </si>
  <si>
    <t>Photocopies - Documents</t>
  </si>
  <si>
    <t>Police Reports</t>
  </si>
  <si>
    <t>Building Permits</t>
  </si>
  <si>
    <t>Use and Occupancy Permits</t>
  </si>
  <si>
    <t>Duty Tow Permits</t>
  </si>
  <si>
    <t>Sign Permits</t>
  </si>
  <si>
    <t>Zoning and Land Development Fees</t>
  </si>
  <si>
    <t>Plan Review Fees</t>
  </si>
  <si>
    <t>Contrib from Private Sources</t>
  </si>
  <si>
    <t xml:space="preserve"> </t>
  </si>
  <si>
    <t>Transfer from Solid Waste Acct</t>
  </si>
  <si>
    <t>Transfer from Liquid Fuel Acct</t>
  </si>
  <si>
    <t>Transfer from Endowment Acct</t>
  </si>
  <si>
    <t>Borough Manager</t>
  </si>
  <si>
    <t>Auditor</t>
  </si>
  <si>
    <t>Solicitor</t>
  </si>
  <si>
    <t>Miscellaneous Legal</t>
  </si>
  <si>
    <t>Secretary / Clerk</t>
  </si>
  <si>
    <t>Secretary / Clerk Payroll Taxes</t>
  </si>
  <si>
    <t>Bookkeeper</t>
  </si>
  <si>
    <t>Engineering</t>
  </si>
  <si>
    <t>Tax Collection Payroll Taxes</t>
  </si>
  <si>
    <t>Berkheimer Commission</t>
  </si>
  <si>
    <t>LEGISLATIVE (GOVERNING) BODY</t>
  </si>
  <si>
    <t xml:space="preserve">Tax Collection                   </t>
  </si>
  <si>
    <t>Tax Collector Commission</t>
  </si>
  <si>
    <t>OTHER GENERAL GOVT ADMIN</t>
  </si>
  <si>
    <t>Office Supplies</t>
  </si>
  <si>
    <t>Repairs &amp; Maintenance Supplies</t>
  </si>
  <si>
    <t>Communication</t>
  </si>
  <si>
    <t>Advertising, Printing, and Binding</t>
  </si>
  <si>
    <t>Insurance and Bonding</t>
  </si>
  <si>
    <t>Dues, Subs, &amp; Memberships</t>
  </si>
  <si>
    <t>Meetings &amp; Conferences</t>
  </si>
  <si>
    <t>GENERAL GOVT BUILDINGS</t>
  </si>
  <si>
    <t>Public Utility Services</t>
  </si>
  <si>
    <t>Repairs and Maintenance</t>
  </si>
  <si>
    <t>Foreign Fire Insurance</t>
  </si>
  <si>
    <t>Rescue &amp; Ambulance</t>
  </si>
  <si>
    <t>Code Enforcement Hourly</t>
  </si>
  <si>
    <t>Code Enforcement Payroll Tax</t>
  </si>
  <si>
    <t>PUBLIC WORKS - HIGHWAYS, ROADS AND STREETS</t>
  </si>
  <si>
    <t>Winter Maint - Snow Removal</t>
  </si>
  <si>
    <t>Traffic Control Devices</t>
  </si>
  <si>
    <t>Public Utility Svc - Electric</t>
  </si>
  <si>
    <t>Street Lighting</t>
  </si>
  <si>
    <t xml:space="preserve">Sidewalks </t>
  </si>
  <si>
    <t>Storm Sewers and Drains</t>
  </si>
  <si>
    <t>Maintenance and Repairs of Roads</t>
  </si>
  <si>
    <t>Parks</t>
  </si>
  <si>
    <t>Shade Trees</t>
  </si>
  <si>
    <t>Civil and Military Celebrations</t>
  </si>
  <si>
    <t>Culture - Recreation</t>
  </si>
  <si>
    <t>Conservation of Natural Resources</t>
  </si>
  <si>
    <t>Workers Compensation Insurance</t>
  </si>
  <si>
    <t>Insurance</t>
  </si>
  <si>
    <t xml:space="preserve">Miscellaneous </t>
  </si>
  <si>
    <t>Police</t>
  </si>
  <si>
    <t>Code Enforcement Commissions</t>
  </si>
  <si>
    <t>Vehicle Repairs and Maintenance</t>
  </si>
  <si>
    <t>Public Works Hourly</t>
  </si>
  <si>
    <t>Public Works Payroll Tax</t>
  </si>
  <si>
    <t>Transfer from Building Fund</t>
  </si>
  <si>
    <t>TAXES</t>
  </si>
  <si>
    <t>STATE SHARED REVENUE</t>
  </si>
  <si>
    <t>GENERAL GOVERNMENT</t>
  </si>
  <si>
    <t>PUBLIC SAFETY</t>
  </si>
  <si>
    <t xml:space="preserve">PUBLIC SAFETY </t>
  </si>
  <si>
    <t>CULTURE - RECREATION</t>
  </si>
  <si>
    <t>Capital Expenditure Fund</t>
  </si>
  <si>
    <t>Codification</t>
  </si>
  <si>
    <t>YTD</t>
  </si>
  <si>
    <t>Budget</t>
  </si>
  <si>
    <t xml:space="preserve">% of </t>
  </si>
  <si>
    <t>Refund of PY Expenditures</t>
  </si>
  <si>
    <t>Bid Plans</t>
  </si>
  <si>
    <t>Other Local Grants</t>
  </si>
  <si>
    <t>Proceeds of FA Disposition</t>
  </si>
  <si>
    <t>Budget Proposal</t>
  </si>
  <si>
    <t>Federal Grants</t>
  </si>
  <si>
    <t>+ / -</t>
  </si>
  <si>
    <t>ZONING</t>
  </si>
  <si>
    <t>Comprehensive Plan Update</t>
  </si>
  <si>
    <t>February</t>
  </si>
  <si>
    <t>January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</si>
  <si>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</si>
  <si>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</si>
  <si>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</si>
  <si>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</si>
  <si>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</si>
  <si>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</si>
  <si>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</si>
  <si>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</si>
  <si>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</si>
  <si>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</si>
  <si>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Miscellaneous Income</t>
  </si>
  <si>
    <t xml:space="preserve">YE </t>
  </si>
  <si>
    <t>Proj</t>
  </si>
  <si>
    <t>Borough Manager Payroll Taxes</t>
  </si>
  <si>
    <t>Actual</t>
  </si>
  <si>
    <t>+/-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</si>
</sst>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5" formatCode="_(* #,##0_);_(* \(#,##0\);_(* &quot;-&quot;??_);_(@_)"/>
  </numFmts>
  <fonts count="8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76">
    <xf numFmtId="0" fontId="0" fillId="0" borderId="0" xfId="0"/>
    <xf numFmtId="0" fontId="2" fillId="0" borderId="1" xfId="0" applyFont="1" applyBorder="1"/>
    <xf numFmtId="0" fontId="0" fillId="0" borderId="1" xfId="0" applyBorder="1"/>
    <xf numFmtId="3" fontId="0" fillId="0" borderId="1" xfId="0" applyNumberFormat="1" applyBorder="1"/>
    <xf numFmtId="3" fontId="1" fillId="0" borderId="1" xfId="0" applyNumberFormat="1" applyFont="1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0" fontId="5" fillId="0" borderId="1" xfId="0" applyFont="1" applyBorder="1"/>
    <xf numFmtId="164" fontId="5" fillId="0" borderId="1" xfId="0" applyNumberFormat="1" applyFont="1" applyBorder="1"/>
    <xf numFmtId="164" fontId="0" fillId="0" borderId="1" xfId="0" applyNumberFormat="1" applyBorder="1"/>
    <xf numFmtId="164" fontId="1" fillId="0" borderId="1" xfId="0" applyNumberFormat="1" applyFont="1" applyBorder="1" applyAlignment="1"/>
    <xf numFmtId="0" fontId="1" fillId="0" borderId="1" xfId="0" applyFont="1" applyBorder="1" applyAlignment="1"/>
    <xf numFmtId="3" fontId="1" fillId="0" borderId="2" xfId="0" applyNumberFormat="1" applyFont="1" applyBorder="1"/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0" borderId="5" xfId="0" applyNumberFormat="1" applyFont="1" applyBorder="1"/>
    <xf numFmtId="1" fontId="1" fillId="0" borderId="1" xfId="0" quotePrefix="1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4" fillId="0" borderId="1" xfId="0" applyNumberFormat="1" applyFont="1" applyBorder="1"/>
    <xf numFmtId="3" fontId="0" fillId="0" borderId="2" xfId="0" applyNumberFormat="1" applyBorder="1"/>
    <xf numFmtId="3" fontId="0" fillId="0" borderId="3" xfId="0" applyNumberFormat="1" applyBorder="1"/>
    <xf numFmtId="3" fontId="4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1" fillId="0" borderId="6" xfId="0" applyNumberFormat="1" applyFont="1" applyBorder="1"/>
    <xf numFmtId="164" fontId="0" fillId="0" borderId="6" xfId="0" applyNumberFormat="1" applyBorder="1"/>
    <xf numFmtId="3" fontId="0" fillId="0" borderId="6" xfId="0" applyNumberFormat="1" applyBorder="1"/>
    <xf numFmtId="0" fontId="0" fillId="0" borderId="6" xfId="0" applyBorder="1"/>
    <xf numFmtId="1" fontId="6" fillId="0" borderId="1" xfId="0" applyNumberFormat="1" applyFont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/>
    <xf numFmtId="3" fontId="6" fillId="0" borderId="2" xfId="0" applyNumberFormat="1" applyFont="1" applyBorder="1"/>
    <xf numFmtId="0" fontId="4" fillId="0" borderId="1" xfId="0" applyFont="1" applyBorder="1"/>
    <xf numFmtId="3" fontId="1" fillId="0" borderId="7" xfId="0" applyNumberFormat="1" applyFont="1" applyBorder="1" applyAlignment="1">
      <alignment horizontal="center"/>
    </xf>
    <xf numFmtId="1" fontId="1" fillId="0" borderId="7" xfId="0" quotePrefix="1" applyNumberFormat="1" applyFont="1" applyBorder="1" applyAlignment="1">
      <alignment horizontal="center"/>
    </xf>
    <xf numFmtId="3" fontId="1" fillId="0" borderId="7" xfId="0" applyNumberFormat="1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4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0" fontId="1" fillId="0" borderId="4" xfId="0" applyNumberFormat="1" applyFont="1" applyBorder="1"/>
    <xf numFmtId="3" fontId="1" fillId="0" borderId="10" xfId="0" applyNumberFormat="1" applyFont="1" applyBorder="1" applyAlignment="1">
      <alignment horizontal="center"/>
    </xf>
    <xf numFmtId="1" fontId="1" fillId="0" borderId="11" xfId="0" quotePrefix="1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14" xfId="0" applyNumberFormat="1" applyFont="1" applyBorder="1"/>
    <xf numFmtId="3" fontId="4" fillId="0" borderId="1" xfId="0" applyNumberFormat="1" applyFont="1" applyBorder="1"/>
    <xf numFmtId="3" fontId="6" fillId="0" borderId="7" xfId="0" applyNumberFormat="1" applyFont="1" applyBorder="1"/>
    <xf numFmtId="3" fontId="6" fillId="0" borderId="6" xfId="0" applyNumberFormat="1" applyFont="1" applyBorder="1"/>
    <xf numFmtId="10" fontId="1" fillId="0" borderId="5" xfId="0" applyNumberFormat="1" applyFont="1" applyBorder="1"/>
    <xf numFmtId="3" fontId="1" fillId="0" borderId="6" xfId="0" applyNumberFormat="1" applyFont="1" applyBorder="1"/>
    <xf numFmtId="1" fontId="0" fillId="0" borderId="1" xfId="0" applyNumberFormat="1" applyBorder="1"/>
    <xf numFmtId="165" fontId="1" fillId="0" borderId="1" xfId="1" applyNumberFormat="1" applyFon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165" fontId="1" fillId="0" borderId="1" xfId="1" applyNumberFormat="1" applyFont="1" applyBorder="1"/>
    <xf numFmtId="165" fontId="1" fillId="0" borderId="3" xfId="1" applyNumberFormat="1" applyFont="1" applyBorder="1"/>
    <xf numFmtId="165" fontId="1" fillId="0" borderId="2" xfId="1" applyNumberFormat="1" applyFont="1" applyBorder="1"/>
    <xf numFmtId="1" fontId="0" fillId="0" borderId="0" xfId="0" applyNumberFormat="1"/>
    <xf numFmtId="3" fontId="1" fillId="0" borderId="15" xfId="0" applyNumberFormat="1" applyFont="1" applyBorder="1"/>
    <xf numFmtId="1" fontId="4" fillId="0" borderId="1" xfId="0" applyNumberFormat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1" fontId="4" fillId="0" borderId="1" xfId="0" applyNumberFormat="1" applyFont="1" applyBorder="1"/>
    <xf numFmtId="1" fontId="1" fillId="0" borderId="1" xfId="0" applyNumberFormat="1" applyFont="1" applyBorder="1"/>
    <xf numFmtId="1" fontId="1" fillId="0" borderId="3" xfId="0" applyNumberFormat="1" applyFont="1" applyBorder="1"/>
    <xf numFmtId="1" fontId="4" fillId="0" borderId="3" xfId="0" applyNumberFormat="1" applyFont="1" applyBorder="1"/>
    <xf numFmtId="165" fontId="0" fillId="0" borderId="1" xfId="1" applyNumberFormat="1" applyFont="1" applyBorder="1"/>
    <xf numFmtId="165" fontId="4" fillId="0" borderId="1" xfId="0" applyNumberFormat="1" applyFont="1" applyBorder="1"/>
    <xf numFmtId="165" fontId="0" fillId="0" borderId="2" xfId="1" applyNumberFormat="1" applyFont="1" applyBorder="1"/>
    <xf numFmtId="1" fontId="1" fillId="0" borderId="1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5"/>
  <sheetViews>
    <sheetView tabSelected="1" topLeftCell="B1" workbookViewId="0">
      <pane xSplit="1" ySplit="2" topLeftCell="X132" activePane="bottomRight" state="frozen"/>
      <selection activeCell="B1" sqref="B1"/>
      <selection pane="topRight" activeCell="E1" sqref="E1"/>
      <selection pane="bottomLeft" activeCell="B3" sqref="B3"/>
      <selection pane="bottomRight" activeCell="AE144" sqref="AE144"/>
    </sheetView>
  </sheetViews>
  <sheetFormatPr defaultColWidth="9.140625" defaultRowHeight="14.25" customHeight="1" x14ac:dyDescent="0.2"/>
  <cols>
    <col min="1" max="1" width="13.85546875" style="2" bestFit="1" customWidth="1"/>
    <col min="2" max="2" width="31.5703125" style="2" customWidth="1"/>
    <col min="3" max="14" width="13.85546875" style="4" hidden="1" customWidth="1"/>
    <col min="15" max="15" width="6.5703125" style="4" hidden="1" customWidth="1"/>
    <col min="16" max="20" width="13.85546875" style="4" hidden="1" customWidth="1"/>
    <col min="21" max="22" width="12.5703125" style="35" hidden="1" customWidth="1"/>
    <col min="23" max="23" width="16" style="3" hidden="1" customWidth="1"/>
    <col min="24" max="24" width="12.5703125" style="2" customWidth="1"/>
    <col min="25" max="25" width="16" style="61" customWidth="1"/>
    <col min="26" max="26" width="9.140625" style="2"/>
    <col min="27" max="27" width="18.85546875" style="72" customWidth="1"/>
    <col min="28" max="16384" width="9.140625" style="2"/>
  </cols>
  <sheetData>
    <row r="1" spans="1:27" ht="14.25" customHeight="1" x14ac:dyDescent="0.25">
      <c r="A1" s="1" t="s">
        <v>1</v>
      </c>
      <c r="C1" s="7" t="s">
        <v>113</v>
      </c>
      <c r="D1" s="7" t="s">
        <v>112</v>
      </c>
      <c r="E1" s="7" t="s">
        <v>111</v>
      </c>
      <c r="F1" s="7" t="s">
        <v>110</v>
      </c>
      <c r="G1" s="7" t="s">
        <v>109</v>
      </c>
      <c r="H1" s="7" t="s">
        <v>108</v>
      </c>
      <c r="I1" s="7" t="s">
        <v>107</v>
      </c>
      <c r="J1" s="7" t="s">
        <v>106</v>
      </c>
      <c r="K1" s="7" t="s">
        <v>105</v>
      </c>
      <c r="L1" s="7" t="s">
        <v>104</v>
      </c>
      <c r="M1" s="7" t="s">
        <v>102</v>
      </c>
      <c r="N1" s="7" t="s">
        <v>103</v>
      </c>
      <c r="O1" s="7"/>
      <c r="P1" s="38" t="s">
        <v>90</v>
      </c>
      <c r="Q1" s="46" t="s">
        <v>115</v>
      </c>
      <c r="R1" s="43" t="s">
        <v>92</v>
      </c>
      <c r="S1" s="43"/>
      <c r="T1" s="22">
        <v>2013</v>
      </c>
      <c r="U1" s="32" t="s">
        <v>28</v>
      </c>
      <c r="V1" s="32"/>
      <c r="W1" s="22">
        <v>2014</v>
      </c>
      <c r="Y1" s="60">
        <v>2015</v>
      </c>
      <c r="AA1" s="75">
        <v>2016</v>
      </c>
    </row>
    <row r="2" spans="1:27" ht="14.25" customHeight="1" x14ac:dyDescent="0.2">
      <c r="A2" s="5" t="s">
        <v>0</v>
      </c>
      <c r="B2" s="6"/>
      <c r="C2" s="21">
        <v>2013</v>
      </c>
      <c r="D2" s="21">
        <v>2013</v>
      </c>
      <c r="E2" s="21">
        <v>2013</v>
      </c>
      <c r="F2" s="21">
        <v>2013</v>
      </c>
      <c r="G2" s="21">
        <v>2013</v>
      </c>
      <c r="H2" s="21">
        <v>2013</v>
      </c>
      <c r="I2" s="21">
        <v>2013</v>
      </c>
      <c r="J2" s="21">
        <v>2013</v>
      </c>
      <c r="K2" s="21">
        <v>2013</v>
      </c>
      <c r="L2" s="21">
        <v>2013</v>
      </c>
      <c r="M2" s="21">
        <v>2013</v>
      </c>
      <c r="N2" s="21">
        <v>2013</v>
      </c>
      <c r="O2" s="21"/>
      <c r="P2" s="39">
        <v>2013</v>
      </c>
      <c r="Q2" s="47" t="s">
        <v>116</v>
      </c>
      <c r="R2" s="44" t="s">
        <v>91</v>
      </c>
      <c r="S2" s="44"/>
      <c r="T2" s="7" t="s">
        <v>91</v>
      </c>
      <c r="U2" s="33" t="s">
        <v>99</v>
      </c>
      <c r="V2" s="33"/>
      <c r="W2" s="7" t="s">
        <v>91</v>
      </c>
      <c r="Y2" s="59" t="s">
        <v>91</v>
      </c>
      <c r="AA2" s="59" t="s">
        <v>91</v>
      </c>
    </row>
    <row r="3" spans="1:27" ht="14.25" customHeight="1" x14ac:dyDescent="0.2">
      <c r="A3" s="16">
        <v>300</v>
      </c>
      <c r="B3" s="15" t="s">
        <v>82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38"/>
      <c r="Q3" s="48"/>
      <c r="R3" s="43"/>
      <c r="S3" s="43"/>
      <c r="T3" s="7"/>
      <c r="U3" s="34"/>
      <c r="V3" s="34"/>
    </row>
    <row r="4" spans="1:27" ht="14.25" customHeight="1" x14ac:dyDescent="0.2">
      <c r="A4" s="8">
        <v>301.10000000000002</v>
      </c>
      <c r="B4" s="2" t="s">
        <v>2</v>
      </c>
      <c r="E4" s="4">
        <v>430.58</v>
      </c>
      <c r="G4" s="4">
        <v>528.57000000000005</v>
      </c>
      <c r="H4" s="4">
        <v>13936.75</v>
      </c>
      <c r="I4" s="4">
        <v>1410.82</v>
      </c>
      <c r="J4" s="4">
        <v>4780.6099999999997</v>
      </c>
      <c r="K4" s="4">
        <v>134124</v>
      </c>
      <c r="L4" s="4">
        <v>29015.23</v>
      </c>
      <c r="M4" s="4">
        <v>27.51</v>
      </c>
      <c r="N4" s="4">
        <v>3641.86</v>
      </c>
      <c r="P4" s="40">
        <f>SUM(C4:N4)</f>
        <v>187895.93</v>
      </c>
      <c r="Q4" s="49">
        <v>190000</v>
      </c>
      <c r="R4" s="45">
        <f>+P4/T4</f>
        <v>0.96356887179487172</v>
      </c>
      <c r="S4" s="45"/>
      <c r="T4" s="4">
        <v>195000</v>
      </c>
      <c r="U4" s="35">
        <f>+P4-T4</f>
        <v>-7104.070000000007</v>
      </c>
      <c r="W4" s="4">
        <v>196112</v>
      </c>
      <c r="Y4" s="61">
        <f>15796360*0.01654625</f>
        <v>261370.52164999998</v>
      </c>
      <c r="AA4" s="61">
        <v>261371</v>
      </c>
    </row>
    <row r="5" spans="1:27" ht="14.25" customHeight="1" x14ac:dyDescent="0.2">
      <c r="A5" s="8">
        <v>301.39999999999998</v>
      </c>
      <c r="B5" s="2" t="s">
        <v>3</v>
      </c>
      <c r="E5" s="4">
        <v>204.01</v>
      </c>
      <c r="F5" s="4">
        <v>477.1</v>
      </c>
      <c r="G5" s="4">
        <v>115.64</v>
      </c>
      <c r="H5" s="4">
        <v>321.56</v>
      </c>
      <c r="I5" s="4">
        <v>288.33999999999997</v>
      </c>
      <c r="J5" s="4">
        <v>645.92999999999995</v>
      </c>
      <c r="P5" s="40">
        <f>SUM(C5:N5)</f>
        <v>2052.58</v>
      </c>
      <c r="Q5" s="49">
        <f>+P5/10*12</f>
        <v>2463.0959999999995</v>
      </c>
      <c r="R5" s="45">
        <f>+P5/T5</f>
        <v>0.51314499999999996</v>
      </c>
      <c r="S5" s="45"/>
      <c r="T5" s="4">
        <v>4000</v>
      </c>
      <c r="U5" s="35">
        <f t="shared" ref="U5:U73" si="0">+P5-T5</f>
        <v>-1947.42</v>
      </c>
      <c r="W5" s="4">
        <v>4000</v>
      </c>
      <c r="Y5" s="61">
        <v>4029</v>
      </c>
      <c r="AA5" s="61">
        <v>7079</v>
      </c>
    </row>
    <row r="6" spans="1:27" ht="14.25" customHeight="1" x14ac:dyDescent="0.2">
      <c r="A6" s="8"/>
      <c r="P6" s="40"/>
      <c r="Q6" s="49"/>
      <c r="R6" s="45"/>
      <c r="S6" s="45"/>
      <c r="W6" s="4"/>
      <c r="AA6" s="61"/>
    </row>
    <row r="7" spans="1:27" ht="14.25" customHeight="1" x14ac:dyDescent="0.2">
      <c r="A7" s="8">
        <v>305.10000000000002</v>
      </c>
      <c r="B7" s="2" t="s">
        <v>4</v>
      </c>
      <c r="E7" s="4">
        <v>19577.900000000001</v>
      </c>
      <c r="I7" s="4">
        <v>15902.27</v>
      </c>
      <c r="M7" s="4">
        <v>12088.18</v>
      </c>
      <c r="P7" s="40">
        <f>SUM(C7:N7)</f>
        <v>47568.35</v>
      </c>
      <c r="Q7" s="49">
        <v>30000</v>
      </c>
      <c r="R7" s="45">
        <f>+P7/T7</f>
        <v>1.1892087499999999</v>
      </c>
      <c r="S7" s="45"/>
      <c r="T7" s="4">
        <v>40000</v>
      </c>
      <c r="U7" s="35">
        <f t="shared" si="0"/>
        <v>7568.3499999999985</v>
      </c>
      <c r="W7" s="4">
        <v>40000</v>
      </c>
      <c r="Y7" s="61">
        <v>54000</v>
      </c>
      <c r="AA7" s="61">
        <v>57000</v>
      </c>
    </row>
    <row r="8" spans="1:27" ht="14.25" customHeight="1" x14ac:dyDescent="0.2">
      <c r="A8" s="8"/>
      <c r="P8" s="40" t="s">
        <v>28</v>
      </c>
      <c r="Q8" s="49"/>
      <c r="R8" s="45" t="s">
        <v>28</v>
      </c>
      <c r="S8" s="45"/>
      <c r="U8" s="35" t="s">
        <v>28</v>
      </c>
      <c r="W8" s="4"/>
      <c r="AA8" s="61"/>
    </row>
    <row r="9" spans="1:27" ht="14.25" customHeight="1" x14ac:dyDescent="0.2">
      <c r="A9" s="8">
        <v>310.01</v>
      </c>
      <c r="B9" s="2" t="s">
        <v>5</v>
      </c>
      <c r="E9" s="4">
        <v>105</v>
      </c>
      <c r="F9" s="4">
        <v>347.9</v>
      </c>
      <c r="G9" s="4">
        <v>867.3</v>
      </c>
      <c r="L9" s="4">
        <v>20</v>
      </c>
      <c r="N9" s="4">
        <v>115.5</v>
      </c>
      <c r="P9" s="40">
        <f>SUM(C9:N9)</f>
        <v>1455.6999999999998</v>
      </c>
      <c r="Q9" s="49">
        <f>+P9/10*12</f>
        <v>1746.84</v>
      </c>
      <c r="R9" s="45">
        <f>+P9/T9</f>
        <v>0.36392499999999994</v>
      </c>
      <c r="S9" s="45"/>
      <c r="T9" s="4">
        <v>4000</v>
      </c>
      <c r="U9" s="35">
        <f t="shared" si="0"/>
        <v>-2544.3000000000002</v>
      </c>
      <c r="W9" s="4">
        <v>3000</v>
      </c>
      <c r="Y9" s="61">
        <v>4000</v>
      </c>
      <c r="AA9" s="61">
        <v>4000</v>
      </c>
    </row>
    <row r="10" spans="1:27" ht="14.25" customHeight="1" x14ac:dyDescent="0.2">
      <c r="A10" s="8">
        <v>310.02999999999997</v>
      </c>
      <c r="B10" s="2" t="s">
        <v>6</v>
      </c>
      <c r="E10" s="4">
        <v>5.5</v>
      </c>
      <c r="F10" s="4">
        <v>16.5</v>
      </c>
      <c r="H10" s="4">
        <v>93.5</v>
      </c>
      <c r="J10" s="4">
        <v>253</v>
      </c>
      <c r="K10" s="4">
        <v>33</v>
      </c>
      <c r="M10" s="4">
        <v>77</v>
      </c>
      <c r="P10" s="40">
        <f>SUM(C10:N10)</f>
        <v>478.5</v>
      </c>
      <c r="Q10" s="49">
        <f>+P10/10*12</f>
        <v>574.20000000000005</v>
      </c>
      <c r="R10" s="45">
        <f>+P10/T10</f>
        <v>1.595</v>
      </c>
      <c r="S10" s="45"/>
      <c r="T10" s="4">
        <v>300</v>
      </c>
      <c r="U10" s="35">
        <f t="shared" si="0"/>
        <v>178.5</v>
      </c>
      <c r="W10" s="4">
        <v>500</v>
      </c>
      <c r="Y10" s="61">
        <v>500</v>
      </c>
      <c r="AA10" s="61">
        <v>500</v>
      </c>
    </row>
    <row r="11" spans="1:27" ht="14.25" customHeight="1" x14ac:dyDescent="0.2">
      <c r="A11" s="8">
        <v>310.10000000000002</v>
      </c>
      <c r="B11" s="2" t="s">
        <v>7</v>
      </c>
      <c r="F11" s="4">
        <v>1984.5</v>
      </c>
      <c r="G11" s="4">
        <v>10144.99</v>
      </c>
      <c r="H11" s="4">
        <v>5730.68</v>
      </c>
      <c r="I11" s="4">
        <v>3293.78</v>
      </c>
      <c r="J11" s="4">
        <v>980</v>
      </c>
      <c r="K11" s="4">
        <v>1843.37</v>
      </c>
      <c r="L11" s="4">
        <v>183.06</v>
      </c>
      <c r="P11" s="40">
        <f>SUM(C11:N11)</f>
        <v>24160.379999999997</v>
      </c>
      <c r="Q11" s="49">
        <f>+P11/10*12</f>
        <v>28992.455999999995</v>
      </c>
      <c r="R11" s="45">
        <f>+P11/T11</f>
        <v>1.6106919999999998</v>
      </c>
      <c r="S11" s="45"/>
      <c r="T11" s="4">
        <v>15000</v>
      </c>
      <c r="U11" s="35">
        <f t="shared" si="0"/>
        <v>9160.3799999999974</v>
      </c>
      <c r="W11" s="4">
        <v>20000</v>
      </c>
      <c r="Y11" s="61">
        <v>20000</v>
      </c>
      <c r="AA11" s="61">
        <v>22000</v>
      </c>
    </row>
    <row r="12" spans="1:27" ht="14.25" customHeight="1" x14ac:dyDescent="0.2">
      <c r="A12" s="8">
        <v>310.36</v>
      </c>
      <c r="B12" s="2" t="s">
        <v>8</v>
      </c>
      <c r="E12" s="4">
        <v>1683.8</v>
      </c>
      <c r="I12" s="4">
        <v>51.92</v>
      </c>
      <c r="M12" s="4">
        <v>542.44000000000005</v>
      </c>
      <c r="P12" s="40">
        <f>SUM(C12:N12)</f>
        <v>2278.16</v>
      </c>
      <c r="Q12" s="49">
        <f>+P12/10*12</f>
        <v>2733.7919999999995</v>
      </c>
      <c r="R12" s="45">
        <f>+P12/T12</f>
        <v>0.15187733333333334</v>
      </c>
      <c r="S12" s="45"/>
      <c r="T12" s="4">
        <v>15000</v>
      </c>
      <c r="U12" s="35">
        <f t="shared" si="0"/>
        <v>-12721.84</v>
      </c>
      <c r="W12" s="4">
        <v>10000</v>
      </c>
      <c r="Y12" s="61">
        <v>5000</v>
      </c>
      <c r="AA12" s="61">
        <v>2800</v>
      </c>
    </row>
    <row r="13" spans="1:27" ht="14.25" customHeight="1" x14ac:dyDescent="0.2">
      <c r="A13" s="8"/>
      <c r="P13" s="40" t="s">
        <v>28</v>
      </c>
      <c r="Q13" s="49"/>
      <c r="R13" s="45" t="s">
        <v>28</v>
      </c>
      <c r="S13" s="45"/>
      <c r="U13" s="35" t="s">
        <v>28</v>
      </c>
      <c r="W13" s="4"/>
      <c r="AA13" s="61"/>
    </row>
    <row r="14" spans="1:27" ht="14.25" customHeight="1" x14ac:dyDescent="0.2">
      <c r="A14" s="8">
        <v>320.10000000000002</v>
      </c>
      <c r="B14" s="9" t="s">
        <v>23</v>
      </c>
      <c r="M14" s="4">
        <v>200</v>
      </c>
      <c r="N14" s="4">
        <v>400</v>
      </c>
      <c r="P14" s="40">
        <f>SUM(C14:N14)</f>
        <v>600</v>
      </c>
      <c r="Q14" s="49">
        <v>600</v>
      </c>
      <c r="R14" s="45">
        <f>+P14/T14</f>
        <v>0.75</v>
      </c>
      <c r="S14" s="45"/>
      <c r="T14" s="4">
        <v>800</v>
      </c>
      <c r="U14" s="35">
        <f t="shared" si="0"/>
        <v>-200</v>
      </c>
      <c r="W14" s="4">
        <v>800</v>
      </c>
      <c r="Y14" s="61">
        <v>1200</v>
      </c>
      <c r="AA14" s="61">
        <v>1000</v>
      </c>
    </row>
    <row r="15" spans="1:27" ht="14.25" customHeight="1" x14ac:dyDescent="0.2">
      <c r="A15" s="8">
        <v>320.11</v>
      </c>
      <c r="B15" s="9" t="s">
        <v>24</v>
      </c>
      <c r="E15" s="4">
        <v>65</v>
      </c>
      <c r="P15" s="40">
        <f>SUM(C15:N15)</f>
        <v>65</v>
      </c>
      <c r="Q15" s="49"/>
      <c r="R15" s="45">
        <f>+P15/T15</f>
        <v>0.32500000000000001</v>
      </c>
      <c r="S15" s="45"/>
      <c r="T15" s="4">
        <v>200</v>
      </c>
      <c r="U15" s="35">
        <f t="shared" si="0"/>
        <v>-135</v>
      </c>
      <c r="W15" s="4">
        <v>200</v>
      </c>
      <c r="Y15" s="61">
        <v>200</v>
      </c>
      <c r="AA15" s="61">
        <v>400</v>
      </c>
    </row>
    <row r="16" spans="1:27" ht="14.25" customHeight="1" x14ac:dyDescent="0.2">
      <c r="A16" s="8"/>
      <c r="P16" s="40" t="s">
        <v>28</v>
      </c>
      <c r="Q16" s="49"/>
      <c r="R16" s="45" t="s">
        <v>28</v>
      </c>
      <c r="S16" s="45"/>
      <c r="U16" s="35" t="s">
        <v>28</v>
      </c>
      <c r="W16" s="4"/>
      <c r="AA16" s="61"/>
    </row>
    <row r="17" spans="1:27" ht="14.25" customHeight="1" x14ac:dyDescent="0.2">
      <c r="A17" s="8">
        <v>321.7</v>
      </c>
      <c r="B17" s="2" t="s">
        <v>9</v>
      </c>
      <c r="F17" s="4">
        <v>785.72</v>
      </c>
      <c r="G17" s="4">
        <v>3442.98</v>
      </c>
      <c r="I17" s="4">
        <v>1126.1600000000001</v>
      </c>
      <c r="M17" s="4">
        <v>1228.49</v>
      </c>
      <c r="P17" s="40">
        <f>SUM(C17:N17)</f>
        <v>6583.3499999999995</v>
      </c>
      <c r="Q17" s="49">
        <f>+P17/10*12</f>
        <v>7900.0199999999986</v>
      </c>
      <c r="R17" s="45">
        <f>+P17/T17</f>
        <v>0.65833499999999989</v>
      </c>
      <c r="S17" s="45"/>
      <c r="T17" s="4">
        <v>10000</v>
      </c>
      <c r="U17" s="35">
        <f t="shared" si="0"/>
        <v>-3416.6500000000005</v>
      </c>
      <c r="W17" s="4">
        <v>10000</v>
      </c>
      <c r="Y17" s="61">
        <v>10000</v>
      </c>
      <c r="AA17" s="61">
        <v>6000</v>
      </c>
    </row>
    <row r="18" spans="1:27" ht="14.25" customHeight="1" x14ac:dyDescent="0.2">
      <c r="A18" s="8">
        <v>321.8</v>
      </c>
      <c r="B18" s="2" t="s">
        <v>10</v>
      </c>
      <c r="G18" s="4">
        <v>4047.93</v>
      </c>
      <c r="J18" s="4">
        <v>3864.92</v>
      </c>
      <c r="L18" s="4">
        <v>12170.81</v>
      </c>
      <c r="M18" s="4">
        <v>4084.94</v>
      </c>
      <c r="P18" s="40">
        <f>SUM(C18:N18)</f>
        <v>24168.6</v>
      </c>
      <c r="Q18" s="49">
        <f>+P18/10*12</f>
        <v>29002.319999999996</v>
      </c>
      <c r="R18" s="45">
        <f>+P18/T18</f>
        <v>0.80562</v>
      </c>
      <c r="S18" s="45"/>
      <c r="T18" s="4">
        <v>30000</v>
      </c>
      <c r="U18" s="35">
        <f t="shared" si="0"/>
        <v>-5831.4000000000015</v>
      </c>
      <c r="W18" s="4">
        <v>30000</v>
      </c>
      <c r="Y18" s="61">
        <v>30000</v>
      </c>
      <c r="AA18" s="61">
        <v>35000</v>
      </c>
    </row>
    <row r="19" spans="1:27" ht="14.25" customHeight="1" x14ac:dyDescent="0.2">
      <c r="A19" s="8"/>
      <c r="P19" s="40" t="s">
        <v>28</v>
      </c>
      <c r="Q19" s="49"/>
      <c r="R19" s="45" t="s">
        <v>28</v>
      </c>
      <c r="S19" s="45"/>
      <c r="U19" s="35" t="s">
        <v>28</v>
      </c>
      <c r="W19" s="4"/>
      <c r="AA19" s="61"/>
    </row>
    <row r="20" spans="1:27" ht="14.25" customHeight="1" x14ac:dyDescent="0.2">
      <c r="A20" s="8">
        <v>331.11</v>
      </c>
      <c r="B20" s="10" t="s">
        <v>12</v>
      </c>
      <c r="E20" s="4">
        <v>1485.41</v>
      </c>
      <c r="F20" s="4">
        <v>1231.3699999999999</v>
      </c>
      <c r="G20" s="4">
        <v>1347.97</v>
      </c>
      <c r="H20" s="4">
        <v>936.43</v>
      </c>
      <c r="I20" s="4">
        <v>952.92</v>
      </c>
      <c r="J20" s="4">
        <v>2106.7600000000002</v>
      </c>
      <c r="K20" s="4">
        <v>796.05</v>
      </c>
      <c r="L20" s="4">
        <v>1810.38</v>
      </c>
      <c r="M20" s="4">
        <v>1758.94</v>
      </c>
      <c r="N20" s="4">
        <v>928.5</v>
      </c>
      <c r="P20" s="40">
        <f>SUM(C20:N20)</f>
        <v>13354.730000000001</v>
      </c>
      <c r="Q20" s="49">
        <f>+P20/10*12</f>
        <v>16025.676000000003</v>
      </c>
      <c r="R20" s="45">
        <f>+P20/T20</f>
        <v>0.83467062500000011</v>
      </c>
      <c r="S20" s="45"/>
      <c r="T20" s="4">
        <v>16000</v>
      </c>
      <c r="U20" s="35">
        <f t="shared" si="0"/>
        <v>-2645.2699999999986</v>
      </c>
      <c r="W20" s="4">
        <v>16000</v>
      </c>
      <c r="Y20" s="61">
        <v>16000</v>
      </c>
      <c r="AA20" s="61">
        <v>7000</v>
      </c>
    </row>
    <row r="21" spans="1:27" ht="14.25" customHeight="1" x14ac:dyDescent="0.2">
      <c r="A21" s="8">
        <v>331.12</v>
      </c>
      <c r="B21" s="10" t="s">
        <v>13</v>
      </c>
      <c r="P21" s="40">
        <f>SUM(C21:N21)</f>
        <v>0</v>
      </c>
      <c r="Q21" s="49"/>
      <c r="R21" s="45">
        <f>+P21/T21</f>
        <v>0</v>
      </c>
      <c r="S21" s="45"/>
      <c r="T21" s="4">
        <v>1000</v>
      </c>
      <c r="U21" s="35">
        <f t="shared" si="0"/>
        <v>-1000</v>
      </c>
      <c r="W21" s="4">
        <v>1000</v>
      </c>
      <c r="Y21" s="61">
        <v>500</v>
      </c>
      <c r="AA21" s="61">
        <v>500</v>
      </c>
    </row>
    <row r="22" spans="1:27" ht="14.25" customHeight="1" x14ac:dyDescent="0.2">
      <c r="A22" s="8">
        <v>331.13</v>
      </c>
      <c r="B22" s="10" t="s">
        <v>14</v>
      </c>
      <c r="I22" s="4">
        <v>383.96</v>
      </c>
      <c r="M22" s="4">
        <v>740.88</v>
      </c>
      <c r="P22" s="40">
        <f>SUM(C22:N22)</f>
        <v>1124.8399999999999</v>
      </c>
      <c r="Q22" s="49">
        <v>1125</v>
      </c>
      <c r="R22" s="45">
        <v>0</v>
      </c>
      <c r="S22" s="45"/>
      <c r="T22" s="4">
        <v>0</v>
      </c>
      <c r="U22" s="35">
        <f t="shared" si="0"/>
        <v>1124.8399999999999</v>
      </c>
      <c r="W22" s="4">
        <v>0</v>
      </c>
      <c r="Y22" s="61">
        <v>200</v>
      </c>
      <c r="AA22" s="61">
        <v>250</v>
      </c>
    </row>
    <row r="23" spans="1:27" ht="14.25" customHeight="1" x14ac:dyDescent="0.2">
      <c r="A23" s="8">
        <v>331.14</v>
      </c>
      <c r="B23" s="10" t="s">
        <v>15</v>
      </c>
      <c r="F23" s="4">
        <v>25</v>
      </c>
      <c r="H23" s="4">
        <v>25</v>
      </c>
      <c r="I23" s="4">
        <v>25</v>
      </c>
      <c r="J23" s="4">
        <v>25</v>
      </c>
      <c r="L23" s="4">
        <v>50</v>
      </c>
      <c r="P23" s="40">
        <f>SUM(C23:N23)</f>
        <v>150</v>
      </c>
      <c r="Q23" s="49">
        <f>+P23/10*12</f>
        <v>180</v>
      </c>
      <c r="R23" s="45">
        <f>+P23/T23</f>
        <v>0.3</v>
      </c>
      <c r="S23" s="45"/>
      <c r="T23" s="4">
        <v>500</v>
      </c>
      <c r="U23" s="35">
        <f t="shared" si="0"/>
        <v>-350</v>
      </c>
      <c r="W23" s="4">
        <v>500</v>
      </c>
      <c r="Y23" s="61">
        <v>300</v>
      </c>
      <c r="AA23" s="61">
        <v>100</v>
      </c>
    </row>
    <row r="24" spans="1:27" ht="14.25" customHeight="1" x14ac:dyDescent="0.2">
      <c r="A24" s="8"/>
      <c r="B24" s="11"/>
      <c r="P24" s="40" t="s">
        <v>28</v>
      </c>
      <c r="Q24" s="49"/>
      <c r="R24" s="45" t="s">
        <v>28</v>
      </c>
      <c r="S24" s="45"/>
      <c r="U24" s="35" t="s">
        <v>28</v>
      </c>
      <c r="W24" s="4"/>
      <c r="AA24" s="61"/>
    </row>
    <row r="25" spans="1:27" ht="14.25" customHeight="1" x14ac:dyDescent="0.2">
      <c r="A25" s="8">
        <v>341.02</v>
      </c>
      <c r="B25" s="10" t="s">
        <v>16</v>
      </c>
      <c r="E25" s="4">
        <v>25.75</v>
      </c>
      <c r="F25" s="4">
        <v>0.53</v>
      </c>
      <c r="G25" s="4">
        <v>28.62</v>
      </c>
      <c r="H25" s="4">
        <v>41.41</v>
      </c>
      <c r="I25" s="4">
        <v>40.909999999999997</v>
      </c>
      <c r="J25" s="4">
        <v>48.54</v>
      </c>
      <c r="K25" s="4">
        <v>28.05</v>
      </c>
      <c r="L25" s="4">
        <v>19.940000000000001</v>
      </c>
      <c r="M25" s="4">
        <v>230.38</v>
      </c>
      <c r="N25" s="4">
        <v>20.79</v>
      </c>
      <c r="P25" s="40">
        <f>SUM(C25:N25)</f>
        <v>484.92</v>
      </c>
      <c r="Q25" s="49">
        <f>+P25/10*12</f>
        <v>581.904</v>
      </c>
      <c r="R25" s="45">
        <f>+P25/T25</f>
        <v>1.0776000000000001</v>
      </c>
      <c r="S25" s="45"/>
      <c r="T25" s="4">
        <v>450</v>
      </c>
      <c r="U25" s="35">
        <f t="shared" si="0"/>
        <v>34.920000000000016</v>
      </c>
      <c r="W25" s="4">
        <v>500</v>
      </c>
      <c r="Y25" s="61">
        <v>300</v>
      </c>
      <c r="AA25" s="61">
        <v>300</v>
      </c>
    </row>
    <row r="26" spans="1:27" ht="14.25" customHeight="1" x14ac:dyDescent="0.2">
      <c r="A26" s="8"/>
      <c r="B26" s="10"/>
      <c r="P26" s="40" t="s">
        <v>28</v>
      </c>
      <c r="Q26" s="49"/>
      <c r="R26" s="45" t="s">
        <v>28</v>
      </c>
      <c r="S26" s="45"/>
      <c r="U26" s="35" t="s">
        <v>28</v>
      </c>
      <c r="W26" s="4"/>
      <c r="AA26" s="61"/>
    </row>
    <row r="27" spans="1:27" ht="14.25" customHeight="1" x14ac:dyDescent="0.2">
      <c r="A27" s="8">
        <v>351</v>
      </c>
      <c r="B27" s="23" t="s">
        <v>98</v>
      </c>
      <c r="G27" s="4">
        <v>0</v>
      </c>
      <c r="P27" s="40">
        <f>SUM(C27:N27)</f>
        <v>0</v>
      </c>
      <c r="Q27" s="49"/>
      <c r="R27" s="45" t="s">
        <v>28</v>
      </c>
      <c r="S27" s="45"/>
      <c r="U27" s="35">
        <f t="shared" si="0"/>
        <v>0</v>
      </c>
      <c r="W27" s="4"/>
      <c r="AA27" s="61"/>
    </row>
    <row r="28" spans="1:27" ht="14.25" customHeight="1" x14ac:dyDescent="0.2">
      <c r="A28" s="8"/>
      <c r="B28" s="10"/>
      <c r="P28" s="40" t="s">
        <v>28</v>
      </c>
      <c r="Q28" s="49"/>
      <c r="R28" s="45" t="s">
        <v>28</v>
      </c>
      <c r="S28" s="45"/>
      <c r="U28" s="35" t="s">
        <v>28</v>
      </c>
      <c r="W28" s="4"/>
      <c r="AA28" s="61"/>
    </row>
    <row r="29" spans="1:27" ht="14.25" customHeight="1" x14ac:dyDescent="0.2">
      <c r="A29" s="8">
        <v>355</v>
      </c>
      <c r="B29" s="8" t="s">
        <v>83</v>
      </c>
      <c r="P29" s="40" t="s">
        <v>28</v>
      </c>
      <c r="Q29" s="49"/>
      <c r="R29" s="45" t="s">
        <v>28</v>
      </c>
      <c r="S29" s="45"/>
      <c r="U29" s="35" t="s">
        <v>28</v>
      </c>
      <c r="W29" s="4"/>
      <c r="AA29" s="61"/>
    </row>
    <row r="30" spans="1:27" ht="14.25" customHeight="1" x14ac:dyDescent="0.2">
      <c r="A30" s="8">
        <v>355.01</v>
      </c>
      <c r="B30" s="2" t="s">
        <v>11</v>
      </c>
      <c r="E30" s="4">
        <v>407.6</v>
      </c>
      <c r="P30" s="40">
        <f t="shared" ref="P30:P33" si="1">SUM(C30:N30)</f>
        <v>407.6</v>
      </c>
      <c r="Q30" s="49"/>
      <c r="R30" s="45">
        <f>+P30/T30</f>
        <v>1.1645714285714286</v>
      </c>
      <c r="S30" s="45"/>
      <c r="T30" s="4">
        <v>350</v>
      </c>
      <c r="U30" s="35">
        <f t="shared" si="0"/>
        <v>57.600000000000023</v>
      </c>
      <c r="W30" s="4">
        <v>400</v>
      </c>
      <c r="Y30" s="61">
        <v>400</v>
      </c>
      <c r="AA30" s="61">
        <v>400</v>
      </c>
    </row>
    <row r="31" spans="1:27" ht="14.25" customHeight="1" x14ac:dyDescent="0.2">
      <c r="A31" s="8">
        <v>355.04</v>
      </c>
      <c r="B31" s="10" t="s">
        <v>17</v>
      </c>
      <c r="M31" s="4">
        <v>800</v>
      </c>
      <c r="P31" s="40">
        <f t="shared" si="1"/>
        <v>800</v>
      </c>
      <c r="Q31" s="49">
        <v>800</v>
      </c>
      <c r="R31" s="45">
        <f>+P31/T31</f>
        <v>1</v>
      </c>
      <c r="S31" s="45"/>
      <c r="T31" s="4">
        <v>800</v>
      </c>
      <c r="U31" s="35">
        <f t="shared" si="0"/>
        <v>0</v>
      </c>
      <c r="W31" s="4">
        <v>800</v>
      </c>
      <c r="Y31" s="61">
        <v>800</v>
      </c>
      <c r="AA31" s="61">
        <v>800</v>
      </c>
    </row>
    <row r="32" spans="1:27" ht="14.25" customHeight="1" x14ac:dyDescent="0.2">
      <c r="A32" s="8">
        <v>355.07</v>
      </c>
      <c r="B32" s="10" t="s">
        <v>18</v>
      </c>
      <c r="F32" s="4">
        <v>13831.45</v>
      </c>
      <c r="P32" s="40">
        <f t="shared" si="1"/>
        <v>13831.45</v>
      </c>
      <c r="Q32" s="49"/>
      <c r="R32" s="45">
        <f>+P32/T32</f>
        <v>1.1245081300813009</v>
      </c>
      <c r="S32" s="45"/>
      <c r="T32" s="4">
        <v>12300</v>
      </c>
      <c r="U32" s="35">
        <f t="shared" si="0"/>
        <v>1531.4500000000007</v>
      </c>
      <c r="W32" s="4">
        <v>14000</v>
      </c>
      <c r="Y32" s="61">
        <v>14000</v>
      </c>
      <c r="AA32" s="61">
        <v>14000</v>
      </c>
    </row>
    <row r="33" spans="1:27" ht="14.25" customHeight="1" x14ac:dyDescent="0.2">
      <c r="A33" s="8">
        <v>357</v>
      </c>
      <c r="B33" s="23" t="s">
        <v>95</v>
      </c>
      <c r="F33" s="4">
        <v>37987.360000000001</v>
      </c>
      <c r="G33" s="4">
        <v>-37987.379999999997</v>
      </c>
      <c r="J33" s="4">
        <v>1320</v>
      </c>
      <c r="M33" s="4">
        <v>3879</v>
      </c>
      <c r="P33" s="40">
        <f t="shared" si="1"/>
        <v>5198.9800000000032</v>
      </c>
      <c r="Q33" s="49"/>
      <c r="R33" s="45">
        <v>0</v>
      </c>
      <c r="S33" s="45"/>
      <c r="T33" s="4">
        <v>0</v>
      </c>
      <c r="U33" s="35" t="s">
        <v>28</v>
      </c>
      <c r="W33" s="4">
        <v>4000</v>
      </c>
      <c r="Y33" s="61">
        <v>4000</v>
      </c>
      <c r="AA33" s="61">
        <v>4000</v>
      </c>
    </row>
    <row r="34" spans="1:27" ht="14.25" customHeight="1" x14ac:dyDescent="0.2">
      <c r="A34" s="8"/>
      <c r="B34" s="10"/>
      <c r="P34" s="40" t="s">
        <v>28</v>
      </c>
      <c r="Q34" s="49"/>
      <c r="R34" s="45" t="s">
        <v>28</v>
      </c>
      <c r="S34" s="45"/>
      <c r="U34" s="35" t="s">
        <v>28</v>
      </c>
      <c r="W34" s="4"/>
      <c r="AA34" s="61"/>
    </row>
    <row r="35" spans="1:27" ht="14.25" customHeight="1" x14ac:dyDescent="0.2">
      <c r="A35" s="8"/>
      <c r="B35" s="10"/>
      <c r="P35" s="40" t="s">
        <v>28</v>
      </c>
      <c r="Q35" s="49"/>
      <c r="R35" s="45" t="s">
        <v>28</v>
      </c>
      <c r="S35" s="45"/>
      <c r="U35" s="35" t="s">
        <v>28</v>
      </c>
      <c r="W35" s="4"/>
      <c r="AA35" s="61"/>
    </row>
    <row r="36" spans="1:27" ht="14.25" customHeight="1" x14ac:dyDescent="0.2">
      <c r="A36" s="8">
        <v>361</v>
      </c>
      <c r="B36" s="8" t="s">
        <v>84</v>
      </c>
      <c r="P36" s="40" t="s">
        <v>28</v>
      </c>
      <c r="Q36" s="49"/>
      <c r="R36" s="45" t="s">
        <v>28</v>
      </c>
      <c r="S36" s="45"/>
      <c r="U36" s="35" t="s">
        <v>28</v>
      </c>
      <c r="W36" s="4"/>
      <c r="AA36" s="61"/>
    </row>
    <row r="37" spans="1:27" ht="14.25" customHeight="1" x14ac:dyDescent="0.2">
      <c r="A37" s="8">
        <v>361.3</v>
      </c>
      <c r="B37" s="10" t="s">
        <v>25</v>
      </c>
      <c r="H37" s="4">
        <v>600</v>
      </c>
      <c r="N37" s="4">
        <v>425</v>
      </c>
      <c r="P37" s="40">
        <f t="shared" ref="P37:P40" si="2">SUM(C37:N37)</f>
        <v>1025</v>
      </c>
      <c r="Q37" s="49">
        <f>+P37/10*12</f>
        <v>1230</v>
      </c>
      <c r="R37" s="45">
        <f>+P37/T37</f>
        <v>0.51249999999999996</v>
      </c>
      <c r="S37" s="45"/>
      <c r="T37" s="4">
        <v>2000</v>
      </c>
      <c r="U37" s="35">
        <f t="shared" si="0"/>
        <v>-975</v>
      </c>
      <c r="W37" s="4">
        <v>2000</v>
      </c>
      <c r="Y37" s="61">
        <v>1000</v>
      </c>
      <c r="AA37" s="61">
        <v>1000</v>
      </c>
    </row>
    <row r="38" spans="1:27" ht="14.25" customHeight="1" x14ac:dyDescent="0.2">
      <c r="A38" s="8">
        <v>361.4</v>
      </c>
      <c r="B38" s="10" t="s">
        <v>26</v>
      </c>
      <c r="P38" s="40">
        <f t="shared" si="2"/>
        <v>0</v>
      </c>
      <c r="Q38" s="49"/>
      <c r="R38" s="45">
        <f>+P38/T38</f>
        <v>0</v>
      </c>
      <c r="S38" s="45"/>
      <c r="T38" s="4">
        <v>250</v>
      </c>
      <c r="U38" s="35">
        <f t="shared" si="0"/>
        <v>-250</v>
      </c>
      <c r="W38" s="4">
        <v>250</v>
      </c>
      <c r="Y38" s="61">
        <v>250</v>
      </c>
      <c r="AA38" s="61">
        <v>250</v>
      </c>
    </row>
    <row r="39" spans="1:27" ht="14.25" customHeight="1" x14ac:dyDescent="0.2">
      <c r="A39" s="8">
        <v>361.5</v>
      </c>
      <c r="B39" s="23" t="s">
        <v>94</v>
      </c>
      <c r="E39" s="4">
        <v>50</v>
      </c>
      <c r="P39" s="40">
        <f t="shared" si="2"/>
        <v>50</v>
      </c>
      <c r="Q39" s="49"/>
      <c r="R39" s="45" t="s">
        <v>28</v>
      </c>
      <c r="S39" s="45"/>
      <c r="T39" s="4" t="s">
        <v>28</v>
      </c>
      <c r="U39" s="35" t="s">
        <v>28</v>
      </c>
      <c r="W39" s="4">
        <v>0</v>
      </c>
      <c r="AA39" s="61"/>
    </row>
    <row r="40" spans="1:27" ht="14.25" customHeight="1" x14ac:dyDescent="0.2">
      <c r="A40" s="8">
        <v>361.71</v>
      </c>
      <c r="B40" s="10" t="s">
        <v>19</v>
      </c>
      <c r="G40" s="4">
        <v>75</v>
      </c>
      <c r="P40" s="40">
        <f t="shared" si="2"/>
        <v>75</v>
      </c>
      <c r="Q40" s="49">
        <f>+P40/10*12</f>
        <v>90</v>
      </c>
      <c r="R40" s="45">
        <f>+P40/T40</f>
        <v>0.3</v>
      </c>
      <c r="S40" s="45"/>
      <c r="T40" s="4">
        <v>250</v>
      </c>
      <c r="U40" s="35">
        <f t="shared" si="0"/>
        <v>-175</v>
      </c>
      <c r="W40" s="4">
        <v>250</v>
      </c>
      <c r="Y40" s="61">
        <v>250</v>
      </c>
      <c r="AA40" s="61">
        <v>250</v>
      </c>
    </row>
    <row r="41" spans="1:27" ht="14.25" customHeight="1" x14ac:dyDescent="0.2">
      <c r="A41" s="8"/>
      <c r="B41" s="10"/>
      <c r="P41" s="40" t="s">
        <v>28</v>
      </c>
      <c r="Q41" s="49"/>
      <c r="R41" s="45" t="s">
        <v>28</v>
      </c>
      <c r="S41" s="45"/>
      <c r="U41" s="35" t="s">
        <v>28</v>
      </c>
      <c r="W41" s="4"/>
      <c r="AA41" s="61"/>
    </row>
    <row r="42" spans="1:27" ht="14.25" customHeight="1" x14ac:dyDescent="0.2">
      <c r="A42" s="8">
        <v>362</v>
      </c>
      <c r="B42" s="8" t="s">
        <v>85</v>
      </c>
      <c r="P42" s="40" t="s">
        <v>28</v>
      </c>
      <c r="Q42" s="49"/>
      <c r="R42" s="45" t="s">
        <v>28</v>
      </c>
      <c r="S42" s="45"/>
      <c r="U42" s="35" t="s">
        <v>28</v>
      </c>
      <c r="W42" s="4"/>
      <c r="AA42" s="61"/>
    </row>
    <row r="43" spans="1:27" ht="14.25" customHeight="1" x14ac:dyDescent="0.2">
      <c r="A43" s="8">
        <v>362.11</v>
      </c>
      <c r="B43" s="10" t="s">
        <v>20</v>
      </c>
      <c r="E43" s="4">
        <v>100</v>
      </c>
      <c r="F43" s="4">
        <v>15</v>
      </c>
      <c r="G43" s="4">
        <v>150</v>
      </c>
      <c r="H43" s="4">
        <v>275</v>
      </c>
      <c r="I43" s="4">
        <v>250</v>
      </c>
      <c r="J43" s="4">
        <v>25</v>
      </c>
      <c r="K43" s="4">
        <v>105</v>
      </c>
      <c r="L43" s="4">
        <v>100</v>
      </c>
      <c r="M43" s="4">
        <v>150</v>
      </c>
      <c r="N43" s="4">
        <v>75</v>
      </c>
      <c r="P43" s="40">
        <f t="shared" ref="P43:P55" si="3">SUM(C43:N43)</f>
        <v>1245</v>
      </c>
      <c r="Q43" s="49">
        <f>+P43/10*12</f>
        <v>1494</v>
      </c>
      <c r="R43" s="45">
        <f>+P43/T43</f>
        <v>0.54130434782608694</v>
      </c>
      <c r="S43" s="45"/>
      <c r="T43" s="4">
        <v>2300</v>
      </c>
      <c r="U43" s="35">
        <f t="shared" si="0"/>
        <v>-1055</v>
      </c>
      <c r="W43" s="4">
        <v>2300</v>
      </c>
      <c r="Y43" s="61">
        <v>1200</v>
      </c>
      <c r="AA43" s="61">
        <v>500</v>
      </c>
    </row>
    <row r="44" spans="1:27" ht="14.25" customHeight="1" x14ac:dyDescent="0.2">
      <c r="A44" s="8">
        <v>362.41</v>
      </c>
      <c r="B44" s="10" t="s">
        <v>21</v>
      </c>
      <c r="E44" s="4">
        <v>1595</v>
      </c>
      <c r="G44" s="4">
        <v>1555.87</v>
      </c>
      <c r="H44" s="4">
        <v>2356.5</v>
      </c>
      <c r="I44" s="4">
        <v>230</v>
      </c>
      <c r="J44" s="4">
        <v>986</v>
      </c>
      <c r="K44" s="4">
        <v>176</v>
      </c>
      <c r="L44" s="4">
        <v>692</v>
      </c>
      <c r="M44" s="4">
        <v>874</v>
      </c>
      <c r="N44" s="4">
        <v>692</v>
      </c>
      <c r="P44" s="40">
        <f t="shared" si="3"/>
        <v>9157.369999999999</v>
      </c>
      <c r="Q44" s="49">
        <f>+P44/10*12</f>
        <v>10988.843999999997</v>
      </c>
      <c r="R44" s="45">
        <f>+P44/T44</f>
        <v>0.91573699999999991</v>
      </c>
      <c r="S44" s="45"/>
      <c r="T44" s="4">
        <v>10000</v>
      </c>
      <c r="U44" s="35">
        <f t="shared" si="0"/>
        <v>-842.63000000000102</v>
      </c>
      <c r="W44" s="4">
        <v>10000</v>
      </c>
      <c r="Y44" s="61">
        <v>12000</v>
      </c>
      <c r="AA44" s="61">
        <v>10000</v>
      </c>
    </row>
    <row r="45" spans="1:27" ht="14.25" customHeight="1" x14ac:dyDescent="0.2">
      <c r="A45" s="8">
        <v>362.45</v>
      </c>
      <c r="B45" s="10" t="s">
        <v>22</v>
      </c>
      <c r="E45" s="4">
        <v>300</v>
      </c>
      <c r="G45" s="4">
        <v>100</v>
      </c>
      <c r="H45" s="4">
        <v>300</v>
      </c>
      <c r="I45" s="4">
        <v>50</v>
      </c>
      <c r="J45" s="4">
        <v>200</v>
      </c>
      <c r="K45" s="4">
        <v>100</v>
      </c>
      <c r="M45" s="4">
        <v>50</v>
      </c>
      <c r="N45" s="4">
        <v>50</v>
      </c>
      <c r="P45" s="40">
        <f t="shared" si="3"/>
        <v>1150</v>
      </c>
      <c r="Q45" s="49">
        <f>+P45/10*12</f>
        <v>1380</v>
      </c>
      <c r="R45" s="45">
        <f>+P45/T45</f>
        <v>0.57499999999999996</v>
      </c>
      <c r="S45" s="45"/>
      <c r="T45" s="4">
        <v>2000</v>
      </c>
      <c r="U45" s="35">
        <f t="shared" si="0"/>
        <v>-850</v>
      </c>
      <c r="W45" s="4">
        <v>2000</v>
      </c>
      <c r="Y45" s="61">
        <v>2000</v>
      </c>
      <c r="AA45" s="61">
        <v>4000</v>
      </c>
    </row>
    <row r="46" spans="1:27" ht="14.25" customHeight="1" x14ac:dyDescent="0.2">
      <c r="A46" s="8"/>
      <c r="B46" s="11"/>
      <c r="P46" s="40"/>
      <c r="Q46" s="49"/>
      <c r="R46" s="45" t="s">
        <v>28</v>
      </c>
      <c r="S46" s="45"/>
      <c r="U46" s="35" t="s">
        <v>28</v>
      </c>
      <c r="W46" s="4"/>
      <c r="AA46" s="61"/>
    </row>
    <row r="47" spans="1:27" ht="14.25" customHeight="1" x14ac:dyDescent="0.2">
      <c r="A47" s="8">
        <v>387</v>
      </c>
      <c r="B47" s="10" t="s">
        <v>27</v>
      </c>
      <c r="F47" s="4">
        <v>860</v>
      </c>
      <c r="G47" s="4">
        <v>350</v>
      </c>
      <c r="J47" s="4" t="s">
        <v>28</v>
      </c>
      <c r="K47" s="4">
        <v>29621.11</v>
      </c>
      <c r="L47" s="4">
        <v>-4000</v>
      </c>
      <c r="M47" s="4">
        <v>-4000</v>
      </c>
      <c r="N47" s="4">
        <v>-4000</v>
      </c>
      <c r="P47" s="40">
        <f t="shared" si="3"/>
        <v>18831.11</v>
      </c>
      <c r="Q47" s="49">
        <f>+P47/10*12</f>
        <v>22597.332000000002</v>
      </c>
      <c r="R47" s="45">
        <f>+P47/T47</f>
        <v>0.99111105263157895</v>
      </c>
      <c r="S47" s="45"/>
      <c r="T47" s="4">
        <v>19000</v>
      </c>
      <c r="U47" s="35">
        <f t="shared" si="0"/>
        <v>-168.88999999999942</v>
      </c>
      <c r="W47" s="4">
        <v>19000</v>
      </c>
      <c r="Y47" s="61">
        <v>10000</v>
      </c>
      <c r="AA47" s="61">
        <v>10000</v>
      </c>
    </row>
    <row r="48" spans="1:27" ht="14.25" customHeight="1" x14ac:dyDescent="0.2">
      <c r="A48" s="8">
        <v>389</v>
      </c>
      <c r="B48" s="23" t="s">
        <v>93</v>
      </c>
      <c r="K48" s="4">
        <v>-912.01</v>
      </c>
      <c r="M48" s="4">
        <v>26216.63</v>
      </c>
      <c r="N48" s="4">
        <v>5954.01</v>
      </c>
      <c r="P48" s="40">
        <f t="shared" si="3"/>
        <v>31258.630000000005</v>
      </c>
      <c r="Q48" s="49">
        <v>31259</v>
      </c>
      <c r="R48" s="45">
        <v>0</v>
      </c>
      <c r="S48" s="45"/>
      <c r="U48" s="35">
        <f t="shared" si="0"/>
        <v>31258.630000000005</v>
      </c>
      <c r="W48" s="4"/>
      <c r="AA48" s="61"/>
    </row>
    <row r="49" spans="1:27" ht="14.25" customHeight="1" x14ac:dyDescent="0.2">
      <c r="A49" s="8">
        <v>391</v>
      </c>
      <c r="B49" s="23" t="s">
        <v>96</v>
      </c>
      <c r="I49" s="4">
        <v>2350</v>
      </c>
      <c r="J49" s="4">
        <v>50</v>
      </c>
      <c r="P49" s="40">
        <f t="shared" si="3"/>
        <v>2400</v>
      </c>
      <c r="Q49" s="49">
        <v>2400</v>
      </c>
      <c r="R49" s="45">
        <v>0</v>
      </c>
      <c r="S49" s="45"/>
      <c r="U49" s="35">
        <f t="shared" si="0"/>
        <v>2400</v>
      </c>
      <c r="W49" s="4"/>
      <c r="AA49" s="61"/>
    </row>
    <row r="50" spans="1:27" ht="14.25" customHeight="1" x14ac:dyDescent="0.2">
      <c r="A50" s="8"/>
      <c r="B50" s="23"/>
      <c r="P50" s="40"/>
      <c r="Q50" s="49"/>
      <c r="R50" s="45" t="s">
        <v>28</v>
      </c>
      <c r="S50" s="45"/>
      <c r="W50" s="4"/>
      <c r="AA50" s="61"/>
    </row>
    <row r="51" spans="1:27" ht="14.25" customHeight="1" x14ac:dyDescent="0.2">
      <c r="A51" s="8"/>
      <c r="B51" s="23" t="s">
        <v>114</v>
      </c>
      <c r="E51" s="4">
        <v>2675</v>
      </c>
      <c r="G51" s="4">
        <v>25</v>
      </c>
      <c r="H51" s="4">
        <v>27.36</v>
      </c>
      <c r="P51" s="40">
        <f>SUM(C51:O51)</f>
        <v>2727.36</v>
      </c>
      <c r="Q51" s="49">
        <f>+P51/10*12</f>
        <v>3272.8319999999999</v>
      </c>
      <c r="R51" s="45">
        <v>0</v>
      </c>
      <c r="S51" s="45"/>
      <c r="W51" s="4"/>
      <c r="Y51" s="61">
        <v>10000</v>
      </c>
      <c r="AA51" s="61">
        <v>21000</v>
      </c>
    </row>
    <row r="52" spans="1:27" ht="14.25" customHeight="1" x14ac:dyDescent="0.2">
      <c r="A52" s="8">
        <v>492.01</v>
      </c>
      <c r="B52" s="10" t="s">
        <v>29</v>
      </c>
      <c r="P52" s="40">
        <f t="shared" si="3"/>
        <v>0</v>
      </c>
      <c r="Q52" s="49"/>
      <c r="R52" s="45">
        <f>+P52/T52</f>
        <v>0</v>
      </c>
      <c r="S52" s="45"/>
      <c r="T52" s="4">
        <v>15000</v>
      </c>
      <c r="U52" s="35">
        <f t="shared" si="0"/>
        <v>-15000</v>
      </c>
      <c r="W52" s="4">
        <v>15000</v>
      </c>
      <c r="Y52" s="61">
        <v>15000</v>
      </c>
      <c r="AA52" s="61">
        <v>15000</v>
      </c>
    </row>
    <row r="53" spans="1:27" ht="14.25" customHeight="1" x14ac:dyDescent="0.2">
      <c r="A53" s="8">
        <v>492.02</v>
      </c>
      <c r="B53" s="10" t="s">
        <v>30</v>
      </c>
      <c r="P53" s="40">
        <f t="shared" si="3"/>
        <v>0</v>
      </c>
      <c r="Q53" s="49"/>
      <c r="R53" s="45">
        <f>+P53/T53</f>
        <v>0</v>
      </c>
      <c r="S53" s="45"/>
      <c r="T53" s="4">
        <v>7500</v>
      </c>
      <c r="U53" s="35">
        <f t="shared" si="0"/>
        <v>-7500</v>
      </c>
      <c r="W53" s="4">
        <v>7500</v>
      </c>
      <c r="Y53" s="61">
        <v>7500</v>
      </c>
      <c r="AA53" s="61">
        <v>7500</v>
      </c>
    </row>
    <row r="54" spans="1:27" ht="14.25" customHeight="1" x14ac:dyDescent="0.2">
      <c r="A54" s="8">
        <v>492.03</v>
      </c>
      <c r="B54" s="10" t="s">
        <v>31</v>
      </c>
      <c r="P54" s="40">
        <f t="shared" si="3"/>
        <v>0</v>
      </c>
      <c r="Q54" s="49"/>
      <c r="R54" s="45" t="s">
        <v>28</v>
      </c>
      <c r="S54" s="45"/>
      <c r="T54" s="4" t="s">
        <v>28</v>
      </c>
      <c r="U54" s="35" t="s">
        <v>28</v>
      </c>
      <c r="W54" s="4"/>
      <c r="AA54" s="61"/>
    </row>
    <row r="55" spans="1:27" ht="14.25" customHeight="1" x14ac:dyDescent="0.2">
      <c r="A55" s="8">
        <v>492.04</v>
      </c>
      <c r="B55" s="10" t="s">
        <v>81</v>
      </c>
      <c r="P55" s="40">
        <f t="shared" si="3"/>
        <v>0</v>
      </c>
      <c r="Q55" s="49"/>
      <c r="R55" s="45">
        <f>+P55/T55</f>
        <v>0</v>
      </c>
      <c r="S55" s="45"/>
      <c r="T55" s="4">
        <v>6000</v>
      </c>
      <c r="U55" s="35">
        <f t="shared" si="0"/>
        <v>-6000</v>
      </c>
      <c r="W55" s="4">
        <v>6000</v>
      </c>
      <c r="Y55" s="61">
        <v>6000</v>
      </c>
      <c r="AA55" s="61">
        <v>6000</v>
      </c>
    </row>
    <row r="56" spans="1:27" ht="14.25" customHeight="1" x14ac:dyDescent="0.2">
      <c r="A56" s="8"/>
      <c r="B56" s="1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40" t="s">
        <v>28</v>
      </c>
      <c r="Q56" s="49"/>
      <c r="R56" s="45" t="s">
        <v>28</v>
      </c>
      <c r="S56" s="45"/>
      <c r="T56" s="19"/>
      <c r="U56" s="35" t="s">
        <v>28</v>
      </c>
      <c r="W56" s="4"/>
      <c r="AA56" s="61"/>
    </row>
    <row r="57" spans="1:27" s="31" customFormat="1" ht="14.25" customHeight="1" thickBot="1" x14ac:dyDescent="0.25">
      <c r="A57" s="28"/>
      <c r="B57" s="29"/>
      <c r="C57" s="18">
        <f t="shared" ref="C57:N57" si="4">SUM(C4:C56)</f>
        <v>0</v>
      </c>
      <c r="D57" s="18">
        <f t="shared" si="4"/>
        <v>0</v>
      </c>
      <c r="E57" s="18">
        <f t="shared" si="4"/>
        <v>28710.55</v>
      </c>
      <c r="F57" s="18">
        <f t="shared" si="4"/>
        <v>57562.43</v>
      </c>
      <c r="G57" s="18">
        <f t="shared" si="4"/>
        <v>-15207.509999999998</v>
      </c>
      <c r="H57" s="18">
        <f t="shared" si="4"/>
        <v>24644.19</v>
      </c>
      <c r="I57" s="18">
        <f t="shared" si="4"/>
        <v>26356.079999999994</v>
      </c>
      <c r="J57" s="18">
        <f t="shared" si="4"/>
        <v>15285.76</v>
      </c>
      <c r="K57" s="18">
        <f t="shared" si="4"/>
        <v>165914.56999999995</v>
      </c>
      <c r="L57" s="18">
        <f t="shared" si="4"/>
        <v>40061.42</v>
      </c>
      <c r="M57" s="18">
        <f t="shared" si="4"/>
        <v>48948.39</v>
      </c>
      <c r="N57" s="18">
        <f t="shared" si="4"/>
        <v>8302.66</v>
      </c>
      <c r="O57" s="20"/>
      <c r="P57" s="41">
        <f>SUM(C57:N57)</f>
        <v>400578.53999999992</v>
      </c>
      <c r="Q57" s="50">
        <f>SUM(Q4:Q56)</f>
        <v>387437.31199999992</v>
      </c>
      <c r="R57" s="45">
        <f>+P57/T57</f>
        <v>0.97702082926829248</v>
      </c>
      <c r="S57" s="56"/>
      <c r="T57" s="18">
        <f>SUM(T4:T56)</f>
        <v>410000</v>
      </c>
      <c r="U57" s="18">
        <f t="shared" si="0"/>
        <v>-9421.4600000000792</v>
      </c>
      <c r="V57" s="18"/>
      <c r="W57" s="18">
        <f>SUM(W4:W56)</f>
        <v>416112</v>
      </c>
      <c r="X57" s="2"/>
      <c r="Y57" s="62">
        <f>SUM(Y4:Y55)</f>
        <v>491999.52165000001</v>
      </c>
      <c r="AA57" s="62">
        <f>SUM(AA3:AA56)</f>
        <v>500000</v>
      </c>
    </row>
    <row r="58" spans="1:27" ht="14.25" customHeight="1" thickTop="1" x14ac:dyDescent="0.2">
      <c r="A58" s="8"/>
      <c r="B58" s="11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P58" s="42"/>
      <c r="Q58" s="51"/>
      <c r="R58" s="45" t="s">
        <v>28</v>
      </c>
      <c r="S58" s="45"/>
      <c r="U58" s="35" t="s">
        <v>28</v>
      </c>
      <c r="V58" s="36"/>
      <c r="W58" s="14"/>
      <c r="Y58" s="63"/>
      <c r="AA58" s="63"/>
    </row>
    <row r="59" spans="1:27" ht="14.25" customHeight="1" x14ac:dyDescent="0.2">
      <c r="A59" s="8"/>
      <c r="B59" s="11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P59" s="42"/>
      <c r="Q59" s="51"/>
      <c r="R59" s="45" t="s">
        <v>28</v>
      </c>
      <c r="S59" s="45"/>
      <c r="W59" s="4"/>
      <c r="AA59" s="61"/>
    </row>
    <row r="60" spans="1:27" ht="14.25" customHeight="1" x14ac:dyDescent="0.2">
      <c r="A60" s="8"/>
      <c r="B60" s="11"/>
      <c r="P60" s="40"/>
      <c r="Q60" s="49"/>
      <c r="R60" s="45" t="s">
        <v>28</v>
      </c>
      <c r="S60" s="45"/>
      <c r="U60" s="35" t="s">
        <v>28</v>
      </c>
      <c r="W60" s="4"/>
      <c r="AA60" s="61"/>
    </row>
    <row r="61" spans="1:27" ht="14.25" customHeight="1" x14ac:dyDescent="0.2">
      <c r="A61" s="8">
        <v>400</v>
      </c>
      <c r="B61" s="10" t="s">
        <v>42</v>
      </c>
      <c r="P61" s="40" t="s">
        <v>28</v>
      </c>
      <c r="Q61" s="49"/>
      <c r="R61" s="45" t="s">
        <v>28</v>
      </c>
      <c r="S61" s="45"/>
      <c r="U61" s="35" t="s">
        <v>28</v>
      </c>
      <c r="W61" s="4"/>
      <c r="AA61" s="61"/>
    </row>
    <row r="62" spans="1:27" ht="14.25" customHeight="1" x14ac:dyDescent="0.2">
      <c r="A62" s="8">
        <v>401</v>
      </c>
      <c r="B62" s="10" t="s">
        <v>32</v>
      </c>
      <c r="H62" s="4">
        <v>960</v>
      </c>
      <c r="I62" s="4">
        <v>1920</v>
      </c>
      <c r="K62" s="4">
        <v>960</v>
      </c>
      <c r="L62" s="4">
        <v>960</v>
      </c>
      <c r="M62" s="4">
        <v>1118.25</v>
      </c>
      <c r="P62" s="40">
        <f>SUM(C62:N62)</f>
        <v>5918.25</v>
      </c>
      <c r="Q62" s="49">
        <v>5918</v>
      </c>
      <c r="R62" s="45" t="s">
        <v>28</v>
      </c>
      <c r="S62" s="45"/>
      <c r="T62" s="4" t="s">
        <v>28</v>
      </c>
      <c r="U62" s="35" t="s">
        <v>28</v>
      </c>
      <c r="W62" s="4" t="s">
        <v>28</v>
      </c>
      <c r="Y62" s="61">
        <v>25000</v>
      </c>
      <c r="AA62" s="61">
        <v>25000</v>
      </c>
    </row>
    <row r="63" spans="1:27" ht="14.25" customHeight="1" x14ac:dyDescent="0.2">
      <c r="A63" s="8"/>
      <c r="B63" s="23" t="s">
        <v>117</v>
      </c>
      <c r="P63" s="40"/>
      <c r="Q63" s="49"/>
      <c r="R63" s="45"/>
      <c r="S63" s="45"/>
      <c r="W63" s="4"/>
      <c r="Y63" s="61">
        <f>+Y62*0.0765+250</f>
        <v>2162.5</v>
      </c>
      <c r="AA63" s="61">
        <v>2163</v>
      </c>
    </row>
    <row r="64" spans="1:27" ht="14.25" customHeight="1" x14ac:dyDescent="0.2">
      <c r="A64" s="8">
        <v>402</v>
      </c>
      <c r="B64" s="9" t="s">
        <v>33</v>
      </c>
      <c r="J64" s="4">
        <v>2690</v>
      </c>
      <c r="P64" s="40">
        <f>SUM(C64:N64)</f>
        <v>2690</v>
      </c>
      <c r="Q64" s="49">
        <v>2690</v>
      </c>
      <c r="R64" s="45">
        <f>+P64/T64</f>
        <v>1.0346153846153847</v>
      </c>
      <c r="S64" s="45"/>
      <c r="T64" s="4">
        <v>2600</v>
      </c>
      <c r="U64" s="35">
        <f t="shared" si="0"/>
        <v>90</v>
      </c>
      <c r="W64" s="4">
        <v>2750</v>
      </c>
      <c r="Y64" s="61">
        <v>2750</v>
      </c>
      <c r="AA64" s="61">
        <v>2750</v>
      </c>
    </row>
    <row r="65" spans="1:27" ht="14.25" customHeight="1" x14ac:dyDescent="0.2">
      <c r="A65" s="8"/>
      <c r="B65" s="9"/>
      <c r="P65" s="40"/>
      <c r="Q65" s="49"/>
      <c r="R65" s="45" t="s">
        <v>28</v>
      </c>
      <c r="S65" s="45"/>
      <c r="W65" s="4"/>
      <c r="AA65" s="61"/>
    </row>
    <row r="66" spans="1:27" ht="14.25" customHeight="1" x14ac:dyDescent="0.2">
      <c r="A66" s="8"/>
      <c r="B66" s="9"/>
      <c r="P66" s="40" t="s">
        <v>28</v>
      </c>
      <c r="Q66" s="49"/>
      <c r="R66" s="45" t="s">
        <v>28</v>
      </c>
      <c r="S66" s="45"/>
      <c r="U66" s="35" t="s">
        <v>28</v>
      </c>
      <c r="W66" s="4"/>
      <c r="AA66" s="61"/>
    </row>
    <row r="67" spans="1:27" ht="14.25" customHeight="1" x14ac:dyDescent="0.2">
      <c r="A67" s="8"/>
      <c r="B67" s="9"/>
      <c r="P67" s="40"/>
      <c r="Q67" s="49"/>
      <c r="R67" s="45" t="s">
        <v>28</v>
      </c>
      <c r="S67" s="45"/>
      <c r="W67" s="4"/>
      <c r="AA67" s="61"/>
    </row>
    <row r="68" spans="1:27" ht="14.25" customHeight="1" x14ac:dyDescent="0.2">
      <c r="A68" s="8">
        <v>403</v>
      </c>
      <c r="B68" s="9" t="s">
        <v>43</v>
      </c>
      <c r="J68" s="4" t="s">
        <v>28</v>
      </c>
      <c r="P68" s="40" t="s">
        <v>28</v>
      </c>
      <c r="Q68" s="49"/>
      <c r="R68" s="45" t="s">
        <v>28</v>
      </c>
      <c r="S68" s="45"/>
      <c r="U68" s="35" t="s">
        <v>28</v>
      </c>
      <c r="W68" s="4"/>
      <c r="AA68" s="61"/>
    </row>
    <row r="69" spans="1:27" ht="14.25" customHeight="1" x14ac:dyDescent="0.2">
      <c r="A69" s="8">
        <v>403.05</v>
      </c>
      <c r="B69" s="9" t="s">
        <v>44</v>
      </c>
      <c r="J69" s="4">
        <v>8749.4</v>
      </c>
      <c r="K69" s="4" t="s">
        <v>28</v>
      </c>
      <c r="P69" s="40">
        <f t="shared" ref="P69:P71" si="5">SUM(C69:N69)</f>
        <v>8749.4</v>
      </c>
      <c r="Q69" s="49">
        <v>8800</v>
      </c>
      <c r="R69" s="45">
        <f>+P69/T69</f>
        <v>1.0293411764705882</v>
      </c>
      <c r="S69" s="45"/>
      <c r="T69" s="4">
        <v>8500</v>
      </c>
      <c r="U69" s="35">
        <f t="shared" si="0"/>
        <v>249.39999999999964</v>
      </c>
      <c r="W69" s="4">
        <v>8900</v>
      </c>
      <c r="Y69" s="61">
        <f>+Y4*0.045</f>
        <v>11761.673474249999</v>
      </c>
      <c r="AA69" s="61">
        <v>12000</v>
      </c>
    </row>
    <row r="70" spans="1:27" ht="14.25" customHeight="1" x14ac:dyDescent="0.2">
      <c r="A70" s="8">
        <v>403.16</v>
      </c>
      <c r="B70" s="9" t="s">
        <v>41</v>
      </c>
      <c r="E70" s="4">
        <v>126.86</v>
      </c>
      <c r="I70" s="4">
        <v>33.78</v>
      </c>
      <c r="J70" s="4" t="s">
        <v>28</v>
      </c>
      <c r="K70" s="4">
        <v>238.19</v>
      </c>
      <c r="L70" s="4">
        <v>36.85</v>
      </c>
      <c r="P70" s="40">
        <f t="shared" si="5"/>
        <v>435.68</v>
      </c>
      <c r="Q70" s="49">
        <f>+P70/10*12</f>
        <v>522.81600000000003</v>
      </c>
      <c r="R70" s="45">
        <f>+P70/T70</f>
        <v>0.87136000000000002</v>
      </c>
      <c r="S70" s="45"/>
      <c r="T70" s="4">
        <v>500</v>
      </c>
      <c r="U70" s="35">
        <f t="shared" si="0"/>
        <v>-64.319999999999993</v>
      </c>
      <c r="W70" s="4">
        <v>500</v>
      </c>
      <c r="Y70" s="61">
        <v>500</v>
      </c>
      <c r="AA70" s="61">
        <v>250</v>
      </c>
    </row>
    <row r="71" spans="1:27" ht="14.25" customHeight="1" x14ac:dyDescent="0.2">
      <c r="A71" s="8">
        <v>403.43</v>
      </c>
      <c r="B71" s="9" t="s">
        <v>40</v>
      </c>
      <c r="J71" s="4">
        <v>669.33</v>
      </c>
      <c r="P71" s="40">
        <f t="shared" si="5"/>
        <v>669.33</v>
      </c>
      <c r="Q71" s="49">
        <v>675</v>
      </c>
      <c r="R71" s="45">
        <f t="shared" ref="R71:R133" si="6">+P71/T71</f>
        <v>1.0293425605536333</v>
      </c>
      <c r="S71" s="45"/>
      <c r="T71" s="4">
        <v>650.25</v>
      </c>
      <c r="U71" s="35">
        <f t="shared" si="0"/>
        <v>19.080000000000041</v>
      </c>
      <c r="W71" s="4">
        <v>680</v>
      </c>
      <c r="Y71" s="61">
        <f>+Y69*0.0765</f>
        <v>899.76802078012497</v>
      </c>
      <c r="AA71" s="61">
        <v>920</v>
      </c>
    </row>
    <row r="72" spans="1:27" ht="14.25" customHeight="1" x14ac:dyDescent="0.2">
      <c r="A72" s="8"/>
      <c r="B72" s="9"/>
      <c r="P72" s="40" t="s">
        <v>28</v>
      </c>
      <c r="Q72" s="49"/>
      <c r="R72" s="45" t="s">
        <v>28</v>
      </c>
      <c r="S72" s="45"/>
      <c r="U72" s="35" t="s">
        <v>28</v>
      </c>
      <c r="W72" s="4"/>
      <c r="AA72" s="61"/>
    </row>
    <row r="73" spans="1:27" ht="14.25" customHeight="1" x14ac:dyDescent="0.2">
      <c r="A73" s="8">
        <v>404</v>
      </c>
      <c r="B73" s="9" t="s">
        <v>34</v>
      </c>
      <c r="P73" s="40">
        <f t="shared" ref="P73:P74" si="7">SUM(C73:N73)</f>
        <v>0</v>
      </c>
      <c r="Q73" s="49">
        <v>14000</v>
      </c>
      <c r="R73" s="45">
        <f t="shared" si="6"/>
        <v>0</v>
      </c>
      <c r="S73" s="45"/>
      <c r="T73" s="4">
        <v>14000</v>
      </c>
      <c r="U73" s="35">
        <f t="shared" si="0"/>
        <v>-14000</v>
      </c>
      <c r="W73" s="4">
        <v>14000</v>
      </c>
      <c r="Y73" s="61">
        <v>14000</v>
      </c>
      <c r="AA73" s="61">
        <v>14000</v>
      </c>
    </row>
    <row r="74" spans="1:27" ht="14.25" customHeight="1" x14ac:dyDescent="0.2">
      <c r="A74" s="8">
        <v>404.01</v>
      </c>
      <c r="B74" s="9" t="s">
        <v>35</v>
      </c>
      <c r="F74" s="4">
        <v>110</v>
      </c>
      <c r="K74" s="4">
        <v>759.25</v>
      </c>
      <c r="P74" s="40">
        <f t="shared" si="7"/>
        <v>869.25</v>
      </c>
      <c r="Q74" s="49">
        <f>+P74/10*12</f>
        <v>1043.0999999999999</v>
      </c>
      <c r="R74" s="45">
        <f t="shared" si="6"/>
        <v>0.17385</v>
      </c>
      <c r="S74" s="45"/>
      <c r="T74" s="4">
        <v>5000</v>
      </c>
      <c r="U74" s="35">
        <f t="shared" ref="U74:U141" si="8">+P74-T74</f>
        <v>-4130.75</v>
      </c>
      <c r="W74" s="4">
        <v>5000</v>
      </c>
      <c r="Y74" s="61">
        <v>5000</v>
      </c>
      <c r="AA74" s="61">
        <v>5000</v>
      </c>
    </row>
    <row r="75" spans="1:27" ht="14.25" customHeight="1" x14ac:dyDescent="0.2">
      <c r="A75" s="8"/>
      <c r="B75" s="9"/>
      <c r="P75" s="40" t="s">
        <v>28</v>
      </c>
      <c r="Q75" s="49"/>
      <c r="R75" s="45" t="s">
        <v>28</v>
      </c>
      <c r="S75" s="45"/>
      <c r="U75" s="35" t="s">
        <v>28</v>
      </c>
      <c r="W75" s="4"/>
      <c r="AA75" s="61"/>
    </row>
    <row r="76" spans="1:27" ht="14.25" customHeight="1" x14ac:dyDescent="0.2">
      <c r="A76" s="8">
        <v>405.15</v>
      </c>
      <c r="B76" s="9" t="s">
        <v>36</v>
      </c>
      <c r="E76" s="4">
        <v>1642.5</v>
      </c>
      <c r="F76" s="4">
        <v>1740</v>
      </c>
      <c r="G76" s="4">
        <v>2115</v>
      </c>
      <c r="H76" s="4">
        <v>1612.5</v>
      </c>
      <c r="I76" s="4">
        <v>1695</v>
      </c>
      <c r="J76" s="4">
        <v>1440</v>
      </c>
      <c r="K76" s="4">
        <v>1575</v>
      </c>
      <c r="L76" s="4">
        <v>1642.5</v>
      </c>
      <c r="M76" s="4">
        <v>1680</v>
      </c>
      <c r="N76" s="4">
        <v>2160</v>
      </c>
      <c r="P76" s="40">
        <f t="shared" ref="P76:P77" si="9">SUM(C76:N76)</f>
        <v>17302.5</v>
      </c>
      <c r="Q76" s="49">
        <f>+P76/10*12</f>
        <v>20763</v>
      </c>
      <c r="R76" s="45">
        <f t="shared" si="6"/>
        <v>0.96125000000000005</v>
      </c>
      <c r="S76" s="45"/>
      <c r="T76" s="4">
        <v>18000</v>
      </c>
      <c r="U76" s="35">
        <f t="shared" si="8"/>
        <v>-697.5</v>
      </c>
      <c r="W76" s="4">
        <v>20000</v>
      </c>
      <c r="Y76" s="61">
        <v>8500</v>
      </c>
      <c r="AA76" s="61">
        <v>9000</v>
      </c>
    </row>
    <row r="77" spans="1:27" ht="14.25" customHeight="1" x14ac:dyDescent="0.2">
      <c r="A77" s="8">
        <v>405.43</v>
      </c>
      <c r="B77" s="9" t="s">
        <v>37</v>
      </c>
      <c r="E77" s="4">
        <v>125.66</v>
      </c>
      <c r="F77" s="4">
        <v>67.13</v>
      </c>
      <c r="G77" s="4">
        <v>162</v>
      </c>
      <c r="H77" s="4">
        <v>123.35</v>
      </c>
      <c r="I77" s="4">
        <v>129.74</v>
      </c>
      <c r="J77" s="4">
        <v>151.19999999999999</v>
      </c>
      <c r="K77" s="4">
        <v>165.37</v>
      </c>
      <c r="L77" s="4">
        <v>172.47</v>
      </c>
      <c r="M77" s="4">
        <v>176.4</v>
      </c>
      <c r="N77" s="4">
        <v>226.8</v>
      </c>
      <c r="P77" s="40">
        <f t="shared" si="9"/>
        <v>1500.12</v>
      </c>
      <c r="Q77" s="49">
        <f>+P77/10*12</f>
        <v>1800.144</v>
      </c>
      <c r="R77" s="45">
        <f t="shared" si="6"/>
        <v>1.0000799999999999</v>
      </c>
      <c r="S77" s="45"/>
      <c r="T77" s="4">
        <v>1500</v>
      </c>
      <c r="U77" s="35">
        <f t="shared" si="8"/>
        <v>0.11999999999989086</v>
      </c>
      <c r="W77" s="4">
        <v>1780</v>
      </c>
      <c r="Y77" s="61">
        <f>+Y76*0.0765+250</f>
        <v>900.25</v>
      </c>
      <c r="AA77" s="61">
        <v>700</v>
      </c>
    </row>
    <row r="78" spans="1:27" ht="14.25" customHeight="1" x14ac:dyDescent="0.2">
      <c r="A78" s="8"/>
      <c r="B78" s="9"/>
      <c r="P78" s="40" t="s">
        <v>28</v>
      </c>
      <c r="Q78" s="49"/>
      <c r="R78" s="45" t="s">
        <v>28</v>
      </c>
      <c r="S78" s="45"/>
      <c r="U78" s="35" t="s">
        <v>28</v>
      </c>
      <c r="W78" s="4"/>
      <c r="AA78" s="61"/>
    </row>
    <row r="79" spans="1:27" ht="14.25" customHeight="1" x14ac:dyDescent="0.2">
      <c r="A79" s="8">
        <v>406</v>
      </c>
      <c r="B79" s="9" t="s">
        <v>45</v>
      </c>
      <c r="P79" s="40" t="s">
        <v>28</v>
      </c>
      <c r="Q79" s="49"/>
      <c r="R79" s="45" t="s">
        <v>28</v>
      </c>
      <c r="S79" s="45"/>
      <c r="U79" s="35" t="s">
        <v>28</v>
      </c>
      <c r="W79" s="4"/>
      <c r="AA79" s="61"/>
    </row>
    <row r="80" spans="1:27" ht="14.25" customHeight="1" x14ac:dyDescent="0.2">
      <c r="A80" s="8">
        <v>406.21</v>
      </c>
      <c r="B80" s="9" t="s">
        <v>46</v>
      </c>
      <c r="E80" s="4">
        <v>323.57</v>
      </c>
      <c r="F80" s="4">
        <v>472.05</v>
      </c>
      <c r="G80" s="4">
        <v>17.62</v>
      </c>
      <c r="H80" s="4">
        <v>253.36</v>
      </c>
      <c r="I80" s="4">
        <v>427.31</v>
      </c>
      <c r="J80" s="4">
        <v>191.76</v>
      </c>
      <c r="K80" s="4">
        <v>450.34</v>
      </c>
      <c r="L80" s="4">
        <v>364.72</v>
      </c>
      <c r="M80" s="4">
        <v>929.02</v>
      </c>
      <c r="N80" s="4">
        <v>780.2</v>
      </c>
      <c r="P80" s="40">
        <f t="shared" ref="P80:P88" si="10">SUM(C80:N80)</f>
        <v>4209.95</v>
      </c>
      <c r="Q80" s="49">
        <f>+P80/10*12</f>
        <v>5051.9400000000005</v>
      </c>
      <c r="R80" s="45">
        <f t="shared" si="6"/>
        <v>1.0524875</v>
      </c>
      <c r="S80" s="45"/>
      <c r="T80" s="4">
        <v>4000</v>
      </c>
      <c r="U80" s="35">
        <f t="shared" si="8"/>
        <v>209.94999999999982</v>
      </c>
      <c r="W80" s="4">
        <v>4000</v>
      </c>
      <c r="Y80" s="61">
        <v>4000</v>
      </c>
      <c r="AA80" s="61">
        <v>6000</v>
      </c>
    </row>
    <row r="81" spans="1:27" ht="14.25" customHeight="1" x14ac:dyDescent="0.2">
      <c r="A81" s="8">
        <v>406.25</v>
      </c>
      <c r="B81" s="9" t="s">
        <v>47</v>
      </c>
      <c r="H81" s="4">
        <v>35</v>
      </c>
      <c r="M81" s="4">
        <v>50.34</v>
      </c>
      <c r="N81" s="4">
        <v>23.36</v>
      </c>
      <c r="P81" s="40">
        <f t="shared" si="10"/>
        <v>108.7</v>
      </c>
      <c r="Q81" s="49">
        <f>+P81/10*12</f>
        <v>130.44</v>
      </c>
      <c r="R81" s="45">
        <f t="shared" si="6"/>
        <v>0.18116666666666667</v>
      </c>
      <c r="S81" s="45"/>
      <c r="T81" s="4">
        <v>600</v>
      </c>
      <c r="U81" s="35">
        <f t="shared" si="8"/>
        <v>-491.3</v>
      </c>
      <c r="W81" s="4">
        <v>600</v>
      </c>
      <c r="Y81" s="61">
        <v>600</v>
      </c>
      <c r="AA81" s="61">
        <v>300</v>
      </c>
    </row>
    <row r="82" spans="1:27" ht="14.25" customHeight="1" x14ac:dyDescent="0.2">
      <c r="A82" s="8">
        <v>406.31</v>
      </c>
      <c r="B82" s="9" t="s">
        <v>89</v>
      </c>
      <c r="P82" s="40">
        <f t="shared" si="10"/>
        <v>0</v>
      </c>
      <c r="Q82" s="49">
        <v>0</v>
      </c>
      <c r="R82" s="45">
        <f t="shared" si="6"/>
        <v>0</v>
      </c>
      <c r="S82" s="45"/>
      <c r="T82" s="4">
        <v>5000</v>
      </c>
      <c r="U82" s="35">
        <f t="shared" si="8"/>
        <v>-5000</v>
      </c>
      <c r="W82" s="4">
        <v>5000</v>
      </c>
      <c r="Y82" s="61">
        <v>5000</v>
      </c>
      <c r="AA82" s="61">
        <v>5000</v>
      </c>
    </row>
    <row r="83" spans="1:27" ht="14.25" customHeight="1" x14ac:dyDescent="0.2">
      <c r="A83" s="8">
        <v>406.31099999999998</v>
      </c>
      <c r="B83" s="9" t="s">
        <v>38</v>
      </c>
      <c r="E83" s="4">
        <v>915</v>
      </c>
      <c r="F83" s="4">
        <v>962.5</v>
      </c>
      <c r="G83" s="4">
        <v>915</v>
      </c>
      <c r="H83" s="4">
        <v>915</v>
      </c>
      <c r="I83" s="4">
        <v>962.5</v>
      </c>
      <c r="J83" s="4">
        <v>915</v>
      </c>
      <c r="K83" s="4">
        <v>915</v>
      </c>
      <c r="L83" s="4">
        <v>915</v>
      </c>
      <c r="M83" s="4">
        <v>962.5</v>
      </c>
      <c r="N83" s="4">
        <v>915</v>
      </c>
      <c r="P83" s="40">
        <f t="shared" si="10"/>
        <v>9292.5</v>
      </c>
      <c r="Q83" s="49">
        <f t="shared" ref="Q83:Q88" si="11">+P83/10*12</f>
        <v>11151</v>
      </c>
      <c r="R83" s="45">
        <f t="shared" si="6"/>
        <v>0.84477272727272723</v>
      </c>
      <c r="S83" s="45"/>
      <c r="T83" s="4">
        <v>11000</v>
      </c>
      <c r="U83" s="35">
        <f t="shared" si="8"/>
        <v>-1707.5</v>
      </c>
      <c r="W83" s="4">
        <v>11000</v>
      </c>
      <c r="Y83" s="61">
        <v>11300</v>
      </c>
      <c r="AA83" s="61">
        <v>13300</v>
      </c>
    </row>
    <row r="84" spans="1:27" ht="14.25" customHeight="1" x14ac:dyDescent="0.2">
      <c r="A84" s="8">
        <v>406.32</v>
      </c>
      <c r="B84" s="9" t="s">
        <v>48</v>
      </c>
      <c r="E84" s="4">
        <v>413.1</v>
      </c>
      <c r="F84" s="4">
        <v>201.7</v>
      </c>
      <c r="G84" s="4">
        <v>227.91</v>
      </c>
      <c r="H84" s="4">
        <v>327.52</v>
      </c>
      <c r="I84" s="4">
        <v>232.29</v>
      </c>
      <c r="J84" s="4">
        <v>313.7</v>
      </c>
      <c r="K84" s="4">
        <v>269.44</v>
      </c>
      <c r="L84" s="4">
        <v>388.67</v>
      </c>
      <c r="M84" s="4">
        <v>163.16999999999999</v>
      </c>
      <c r="N84" s="4">
        <v>191.66</v>
      </c>
      <c r="P84" s="40">
        <f t="shared" si="10"/>
        <v>2729.16</v>
      </c>
      <c r="Q84" s="49">
        <f t="shared" si="11"/>
        <v>3274.9920000000002</v>
      </c>
      <c r="R84" s="45">
        <f t="shared" si="6"/>
        <v>0.77976000000000001</v>
      </c>
      <c r="S84" s="45"/>
      <c r="T84" s="4">
        <v>3500</v>
      </c>
      <c r="U84" s="35">
        <f t="shared" si="8"/>
        <v>-770.84000000000015</v>
      </c>
      <c r="W84" s="4">
        <v>4000</v>
      </c>
      <c r="Y84" s="61">
        <v>4000</v>
      </c>
      <c r="AA84" s="61">
        <v>4000</v>
      </c>
    </row>
    <row r="85" spans="1:27" ht="14.25" customHeight="1" x14ac:dyDescent="0.2">
      <c r="A85" s="8">
        <v>406.34</v>
      </c>
      <c r="B85" s="9" t="s">
        <v>49</v>
      </c>
      <c r="E85" s="4">
        <v>518.21</v>
      </c>
      <c r="G85" s="4">
        <v>38.51</v>
      </c>
      <c r="I85" s="4">
        <v>482.22</v>
      </c>
      <c r="L85" s="4">
        <v>426.25</v>
      </c>
      <c r="M85" s="4">
        <v>228.77</v>
      </c>
      <c r="P85" s="40">
        <f t="shared" si="10"/>
        <v>1693.96</v>
      </c>
      <c r="Q85" s="49">
        <f t="shared" si="11"/>
        <v>2032.7520000000002</v>
      </c>
      <c r="R85" s="45">
        <f t="shared" si="6"/>
        <v>0.56465333333333334</v>
      </c>
      <c r="S85" s="45"/>
      <c r="T85" s="4">
        <v>3000</v>
      </c>
      <c r="U85" s="35">
        <f t="shared" si="8"/>
        <v>-1306.04</v>
      </c>
      <c r="W85" s="4">
        <v>3000</v>
      </c>
      <c r="Y85" s="61">
        <v>3000</v>
      </c>
      <c r="AA85" s="61">
        <v>3000</v>
      </c>
    </row>
    <row r="86" spans="1:27" ht="14.25" customHeight="1" x14ac:dyDescent="0.2">
      <c r="A86" s="8">
        <v>406.35</v>
      </c>
      <c r="B86" s="9" t="s">
        <v>50</v>
      </c>
      <c r="E86" s="4">
        <v>13.17</v>
      </c>
      <c r="F86" s="4">
        <v>13.17</v>
      </c>
      <c r="G86" s="4">
        <v>13.17</v>
      </c>
      <c r="H86" s="4">
        <v>128.21</v>
      </c>
      <c r="I86" s="4">
        <v>23.17</v>
      </c>
      <c r="J86" s="4">
        <v>13.17</v>
      </c>
      <c r="K86" s="4">
        <v>13.17</v>
      </c>
      <c r="L86" s="4">
        <v>27.55</v>
      </c>
      <c r="M86" s="4">
        <v>56.31</v>
      </c>
      <c r="N86" s="4">
        <v>13.17</v>
      </c>
      <c r="P86" s="40">
        <f t="shared" si="10"/>
        <v>314.26</v>
      </c>
      <c r="Q86" s="49">
        <f t="shared" si="11"/>
        <v>377.11199999999997</v>
      </c>
      <c r="R86" s="45">
        <f t="shared" si="6"/>
        <v>0.78564999999999996</v>
      </c>
      <c r="S86" s="45"/>
      <c r="T86" s="4">
        <v>400</v>
      </c>
      <c r="U86" s="35">
        <f t="shared" si="8"/>
        <v>-85.740000000000009</v>
      </c>
      <c r="W86" s="4">
        <v>400</v>
      </c>
      <c r="Y86" s="61">
        <v>400</v>
      </c>
      <c r="AA86" s="61">
        <v>250</v>
      </c>
    </row>
    <row r="87" spans="1:27" ht="14.25" customHeight="1" x14ac:dyDescent="0.2">
      <c r="A87" s="8">
        <v>406.42</v>
      </c>
      <c r="B87" s="9" t="s">
        <v>51</v>
      </c>
      <c r="K87" s="4">
        <v>196</v>
      </c>
      <c r="L87" s="4">
        <v>420</v>
      </c>
      <c r="M87" s="4">
        <v>165</v>
      </c>
      <c r="N87" s="4">
        <v>145</v>
      </c>
      <c r="P87" s="40">
        <f t="shared" si="10"/>
        <v>926</v>
      </c>
      <c r="Q87" s="49">
        <f t="shared" si="11"/>
        <v>1111.1999999999998</v>
      </c>
      <c r="R87" s="45">
        <f t="shared" si="6"/>
        <v>1.1575</v>
      </c>
      <c r="S87" s="45"/>
      <c r="T87" s="4">
        <v>800</v>
      </c>
      <c r="U87" s="35">
        <f t="shared" si="8"/>
        <v>126</v>
      </c>
      <c r="W87" s="4">
        <v>1000</v>
      </c>
      <c r="Y87" s="61">
        <v>1000</v>
      </c>
      <c r="AA87" s="61">
        <v>1200</v>
      </c>
    </row>
    <row r="88" spans="1:27" ht="14.25" customHeight="1" x14ac:dyDescent="0.2">
      <c r="A88" s="8">
        <v>406.46</v>
      </c>
      <c r="B88" s="9" t="s">
        <v>52</v>
      </c>
      <c r="F88" s="4">
        <v>245</v>
      </c>
      <c r="G88" s="4">
        <v>876.3</v>
      </c>
      <c r="I88" s="4">
        <v>20</v>
      </c>
      <c r="J88" s="4">
        <v>40</v>
      </c>
      <c r="K88" s="4">
        <v>255</v>
      </c>
      <c r="L88" s="4">
        <v>175</v>
      </c>
      <c r="M88" s="4">
        <v>160</v>
      </c>
      <c r="N88" s="4">
        <v>210</v>
      </c>
      <c r="P88" s="40">
        <f t="shared" si="10"/>
        <v>1981.3</v>
      </c>
      <c r="Q88" s="49">
        <f t="shared" si="11"/>
        <v>2377.56</v>
      </c>
      <c r="R88" s="45">
        <f t="shared" si="6"/>
        <v>1.9813000000000001</v>
      </c>
      <c r="S88" s="45"/>
      <c r="T88" s="4">
        <v>1000</v>
      </c>
      <c r="U88" s="35">
        <f t="shared" si="8"/>
        <v>981.3</v>
      </c>
      <c r="W88" s="4">
        <v>1500</v>
      </c>
      <c r="Y88" s="61">
        <v>1500</v>
      </c>
      <c r="AA88" s="61">
        <v>1200</v>
      </c>
    </row>
    <row r="89" spans="1:27" ht="14.25" customHeight="1" x14ac:dyDescent="0.2">
      <c r="A89" s="8"/>
      <c r="B89" s="9"/>
      <c r="P89" s="40" t="s">
        <v>28</v>
      </c>
      <c r="Q89" s="49"/>
      <c r="R89" s="45" t="s">
        <v>28</v>
      </c>
      <c r="S89" s="45"/>
      <c r="U89" s="35" t="s">
        <v>28</v>
      </c>
      <c r="W89" s="4"/>
      <c r="AA89" s="61"/>
    </row>
    <row r="90" spans="1:27" ht="14.25" customHeight="1" x14ac:dyDescent="0.2">
      <c r="A90" s="8">
        <v>408</v>
      </c>
      <c r="B90" s="9" t="s">
        <v>39</v>
      </c>
      <c r="E90" s="4">
        <v>6569.95</v>
      </c>
      <c r="F90" s="4">
        <v>2550.5</v>
      </c>
      <c r="I90" s="4">
        <v>1655.75</v>
      </c>
      <c r="L90" s="4">
        <v>2021.75</v>
      </c>
      <c r="M90" s="4">
        <v>387</v>
      </c>
      <c r="P90" s="40">
        <f>SUM(C90:N90)</f>
        <v>13184.95</v>
      </c>
      <c r="Q90" s="49">
        <f>+P90/10*12</f>
        <v>15821.940000000002</v>
      </c>
      <c r="R90" s="45">
        <f t="shared" si="6"/>
        <v>0.63927030303030308</v>
      </c>
      <c r="S90" s="45"/>
      <c r="T90" s="4">
        <v>20625</v>
      </c>
      <c r="U90" s="35">
        <f t="shared" si="8"/>
        <v>-7440.0499999999993</v>
      </c>
      <c r="W90" s="4">
        <v>20000</v>
      </c>
      <c r="Y90" s="61">
        <v>20000</v>
      </c>
      <c r="AA90" s="61">
        <v>20000</v>
      </c>
    </row>
    <row r="91" spans="1:27" ht="14.25" customHeight="1" x14ac:dyDescent="0.2">
      <c r="A91" s="8"/>
      <c r="P91" s="40" t="s">
        <v>28</v>
      </c>
      <c r="Q91" s="49"/>
      <c r="R91" s="45" t="s">
        <v>28</v>
      </c>
      <c r="S91" s="45"/>
      <c r="U91" s="35" t="s">
        <v>28</v>
      </c>
      <c r="W91" s="4"/>
      <c r="AA91" s="61"/>
    </row>
    <row r="92" spans="1:27" ht="14.25" customHeight="1" x14ac:dyDescent="0.2">
      <c r="A92" s="8">
        <v>409</v>
      </c>
      <c r="B92" s="9" t="s">
        <v>53</v>
      </c>
      <c r="P92" s="40" t="s">
        <v>28</v>
      </c>
      <c r="Q92" s="49"/>
      <c r="R92" s="45" t="s">
        <v>28</v>
      </c>
      <c r="S92" s="45"/>
      <c r="U92" s="35" t="s">
        <v>28</v>
      </c>
      <c r="W92" s="4"/>
      <c r="AA92" s="61"/>
    </row>
    <row r="93" spans="1:27" ht="14.25" customHeight="1" x14ac:dyDescent="0.2">
      <c r="A93" s="8">
        <v>409.36</v>
      </c>
      <c r="B93" s="9" t="s">
        <v>54</v>
      </c>
      <c r="E93" s="4">
        <v>232.11</v>
      </c>
      <c r="F93" s="4">
        <v>192.62</v>
      </c>
      <c r="G93" s="4">
        <v>146.29</v>
      </c>
      <c r="H93" s="4">
        <v>387.72</v>
      </c>
      <c r="I93" s="4">
        <v>35.49</v>
      </c>
      <c r="J93" s="4">
        <v>1368.79</v>
      </c>
      <c r="K93" s="4">
        <v>880.9</v>
      </c>
      <c r="L93" s="4">
        <v>969.52</v>
      </c>
      <c r="M93" s="4">
        <v>1013.77</v>
      </c>
      <c r="N93" s="4">
        <v>126.93</v>
      </c>
      <c r="P93" s="40">
        <f t="shared" ref="P93:P95" si="12">SUM(C93:N93)</f>
        <v>5354.1400000000012</v>
      </c>
      <c r="Q93" s="49">
        <f>+P93/10*12</f>
        <v>6424.9680000000008</v>
      </c>
      <c r="R93" s="45">
        <f t="shared" si="6"/>
        <v>0.76487714285714303</v>
      </c>
      <c r="S93" s="45"/>
      <c r="T93" s="4">
        <v>7000</v>
      </c>
      <c r="U93" s="35">
        <f t="shared" si="8"/>
        <v>-1645.8599999999988</v>
      </c>
      <c r="W93" s="4">
        <v>7000</v>
      </c>
      <c r="Y93" s="61">
        <v>7000</v>
      </c>
      <c r="AA93" s="61">
        <v>10500</v>
      </c>
    </row>
    <row r="94" spans="1:27" ht="14.25" customHeight="1" x14ac:dyDescent="0.2">
      <c r="A94" s="8">
        <v>409.37</v>
      </c>
      <c r="B94" s="9" t="s">
        <v>55</v>
      </c>
      <c r="E94" s="4">
        <v>276.83</v>
      </c>
      <c r="F94" s="4">
        <v>1225.54</v>
      </c>
      <c r="G94" s="4">
        <v>120</v>
      </c>
      <c r="H94" s="4">
        <v>462.24</v>
      </c>
      <c r="I94" s="4">
        <v>410</v>
      </c>
      <c r="J94" s="4">
        <v>210</v>
      </c>
      <c r="K94" s="4">
        <v>1390</v>
      </c>
      <c r="L94" s="4">
        <v>309.33</v>
      </c>
      <c r="M94" s="4">
        <v>245</v>
      </c>
      <c r="N94" s="4">
        <v>5951.51</v>
      </c>
      <c r="P94" s="40">
        <f t="shared" si="12"/>
        <v>10600.45</v>
      </c>
      <c r="Q94" s="49">
        <f>+P94/10*12</f>
        <v>12720.54</v>
      </c>
      <c r="R94" s="45">
        <f t="shared" si="6"/>
        <v>2.6501125000000001</v>
      </c>
      <c r="S94" s="45"/>
      <c r="T94" s="4">
        <v>4000</v>
      </c>
      <c r="U94" s="35">
        <f t="shared" si="8"/>
        <v>6600.4500000000007</v>
      </c>
      <c r="W94" s="4">
        <v>4000</v>
      </c>
      <c r="Y94" s="61">
        <v>6000</v>
      </c>
      <c r="AA94" s="61">
        <v>6000</v>
      </c>
    </row>
    <row r="95" spans="1:27" ht="14.25" customHeight="1" x14ac:dyDescent="0.2">
      <c r="A95" s="8">
        <v>409.72</v>
      </c>
      <c r="B95" s="9" t="s">
        <v>88</v>
      </c>
      <c r="P95" s="40">
        <f t="shared" si="12"/>
        <v>0</v>
      </c>
      <c r="Q95" s="49"/>
      <c r="R95" s="45">
        <f t="shared" si="6"/>
        <v>0</v>
      </c>
      <c r="S95" s="45"/>
      <c r="T95" s="4">
        <v>5000</v>
      </c>
      <c r="U95" s="35">
        <f t="shared" si="8"/>
        <v>-5000</v>
      </c>
      <c r="W95" s="4">
        <v>5000</v>
      </c>
      <c r="Y95" s="61">
        <v>25000</v>
      </c>
      <c r="AA95" s="61">
        <v>25000</v>
      </c>
    </row>
    <row r="96" spans="1:27" ht="14.25" customHeight="1" x14ac:dyDescent="0.2">
      <c r="A96" s="8"/>
      <c r="B96" s="9"/>
      <c r="P96" s="40" t="s">
        <v>28</v>
      </c>
      <c r="Q96" s="49"/>
      <c r="R96" s="45" t="s">
        <v>28</v>
      </c>
      <c r="S96" s="45"/>
      <c r="U96" s="35" t="s">
        <v>28</v>
      </c>
      <c r="W96" s="4"/>
      <c r="AA96" s="61"/>
    </row>
    <row r="97" spans="1:27" ht="14.25" customHeight="1" x14ac:dyDescent="0.2">
      <c r="A97" s="8"/>
      <c r="B97" s="17" t="s">
        <v>86</v>
      </c>
      <c r="P97" s="40" t="s">
        <v>28</v>
      </c>
      <c r="Q97" s="49"/>
      <c r="R97" s="45" t="s">
        <v>28</v>
      </c>
      <c r="S97" s="45"/>
      <c r="U97" s="35" t="s">
        <v>28</v>
      </c>
      <c r="W97" s="4"/>
      <c r="AA97" s="61"/>
    </row>
    <row r="98" spans="1:27" ht="14.25" customHeight="1" x14ac:dyDescent="0.2">
      <c r="A98" s="8">
        <v>410</v>
      </c>
      <c r="B98" s="9" t="s">
        <v>76</v>
      </c>
      <c r="E98" s="4">
        <v>14755.16</v>
      </c>
      <c r="F98" s="4">
        <v>17670.62</v>
      </c>
      <c r="G98" s="4">
        <v>19378.52</v>
      </c>
      <c r="H98" s="4">
        <v>9474.48</v>
      </c>
      <c r="I98" s="4">
        <v>11506.9</v>
      </c>
      <c r="J98" s="4">
        <v>9833.06</v>
      </c>
      <c r="K98" s="4">
        <v>10445.42</v>
      </c>
      <c r="L98" s="4">
        <v>11271.74</v>
      </c>
      <c r="M98" s="4">
        <v>11791.81</v>
      </c>
      <c r="N98" s="4">
        <v>16597.82</v>
      </c>
      <c r="P98" s="40">
        <f>SUM(C98:N98)</f>
        <v>132725.53</v>
      </c>
      <c r="Q98" s="49">
        <f>+P98/10*12</f>
        <v>159270.636</v>
      </c>
      <c r="R98" s="45">
        <f t="shared" si="6"/>
        <v>0.66362765000000001</v>
      </c>
      <c r="S98" s="45"/>
      <c r="T98" s="4">
        <v>200000</v>
      </c>
      <c r="U98" s="35">
        <f t="shared" si="8"/>
        <v>-67274.47</v>
      </c>
      <c r="W98" s="4">
        <v>200000</v>
      </c>
      <c r="Y98" s="61">
        <v>230000</v>
      </c>
      <c r="AA98" s="61">
        <v>230000</v>
      </c>
    </row>
    <row r="99" spans="1:27" ht="14.25" customHeight="1" x14ac:dyDescent="0.2">
      <c r="A99" s="12"/>
      <c r="P99" s="40" t="s">
        <v>28</v>
      </c>
      <c r="Q99" s="49"/>
      <c r="R99" s="45" t="s">
        <v>28</v>
      </c>
      <c r="S99" s="45"/>
      <c r="U99" s="35" t="s">
        <v>28</v>
      </c>
      <c r="W99" s="4"/>
      <c r="AA99" s="61"/>
    </row>
    <row r="100" spans="1:27" ht="14.25" customHeight="1" x14ac:dyDescent="0.2">
      <c r="A100" s="12">
        <v>411.1</v>
      </c>
      <c r="B100" s="2" t="s">
        <v>56</v>
      </c>
      <c r="E100" s="4">
        <v>13831.45</v>
      </c>
      <c r="P100" s="40">
        <f>SUM(C100:N100)</f>
        <v>13831.45</v>
      </c>
      <c r="Q100" s="49">
        <v>13831</v>
      </c>
      <c r="R100" s="45">
        <f t="shared" si="6"/>
        <v>1.1245081300813009</v>
      </c>
      <c r="S100" s="45"/>
      <c r="T100" s="4">
        <v>12300</v>
      </c>
      <c r="U100" s="35">
        <f t="shared" si="8"/>
        <v>1531.4500000000007</v>
      </c>
      <c r="W100" s="4">
        <v>14000</v>
      </c>
      <c r="Y100" s="61">
        <v>14000</v>
      </c>
      <c r="AA100" s="61">
        <v>14000</v>
      </c>
    </row>
    <row r="101" spans="1:27" ht="14.25" customHeight="1" x14ac:dyDescent="0.2">
      <c r="A101" s="12"/>
      <c r="P101" s="40" t="s">
        <v>28</v>
      </c>
      <c r="Q101" s="49"/>
      <c r="R101" s="45" t="s">
        <v>28</v>
      </c>
      <c r="S101" s="45"/>
      <c r="U101" s="35" t="s">
        <v>28</v>
      </c>
      <c r="W101" s="4"/>
      <c r="AA101" s="61"/>
    </row>
    <row r="102" spans="1:27" ht="14.25" customHeight="1" x14ac:dyDescent="0.2">
      <c r="A102" s="12">
        <v>412</v>
      </c>
      <c r="B102" s="2" t="s">
        <v>57</v>
      </c>
      <c r="H102" s="4">
        <v>1025.56</v>
      </c>
      <c r="P102" s="40">
        <f>SUM(C102:N102)</f>
        <v>1025.56</v>
      </c>
      <c r="Q102" s="49">
        <v>1100</v>
      </c>
      <c r="R102" s="45">
        <f t="shared" si="6"/>
        <v>0.95846728971962614</v>
      </c>
      <c r="S102" s="45"/>
      <c r="T102" s="4">
        <v>1070</v>
      </c>
      <c r="U102" s="35">
        <f t="shared" si="8"/>
        <v>-44.440000000000055</v>
      </c>
      <c r="W102" s="4">
        <v>1070</v>
      </c>
      <c r="Y102" s="61">
        <f>15796360*0.00006875</f>
        <v>1085.9997500000002</v>
      </c>
      <c r="AA102" s="61">
        <v>1086</v>
      </c>
    </row>
    <row r="103" spans="1:27" ht="14.25" customHeight="1" x14ac:dyDescent="0.2">
      <c r="A103" s="12"/>
      <c r="P103" s="40" t="s">
        <v>28</v>
      </c>
      <c r="Q103" s="49"/>
      <c r="R103" s="45" t="s">
        <v>28</v>
      </c>
      <c r="S103" s="45"/>
      <c r="U103" s="35" t="s">
        <v>28</v>
      </c>
      <c r="W103" s="4"/>
      <c r="AA103" s="61"/>
    </row>
    <row r="104" spans="1:27" ht="14.25" customHeight="1" x14ac:dyDescent="0.2">
      <c r="A104" s="12">
        <v>413.15</v>
      </c>
      <c r="B104" s="2" t="s">
        <v>58</v>
      </c>
      <c r="P104" s="40">
        <f t="shared" ref="P104:P106" si="13">SUM(C104:N104)</f>
        <v>0</v>
      </c>
      <c r="Q104" s="49">
        <v>0</v>
      </c>
      <c r="R104" s="45">
        <f t="shared" si="6"/>
        <v>0</v>
      </c>
      <c r="S104" s="45"/>
      <c r="T104" s="4">
        <v>7000</v>
      </c>
      <c r="U104" s="35">
        <f t="shared" si="8"/>
        <v>-7000</v>
      </c>
      <c r="W104" s="4">
        <v>7000</v>
      </c>
      <c r="Y104" s="61">
        <v>5000</v>
      </c>
      <c r="AA104" s="61">
        <v>5000</v>
      </c>
    </row>
    <row r="105" spans="1:27" ht="14.25" customHeight="1" x14ac:dyDescent="0.2">
      <c r="A105" s="12">
        <v>413.16</v>
      </c>
      <c r="B105" s="9" t="s">
        <v>77</v>
      </c>
      <c r="F105" s="4">
        <v>1159.1099999999999</v>
      </c>
      <c r="G105" s="4">
        <v>1859.55</v>
      </c>
      <c r="H105" s="4">
        <v>196</v>
      </c>
      <c r="I105" s="4">
        <v>708.4</v>
      </c>
      <c r="K105" s="4">
        <v>484.4</v>
      </c>
      <c r="L105" s="4">
        <v>630</v>
      </c>
      <c r="M105" s="4">
        <v>499.8</v>
      </c>
      <c r="P105" s="40">
        <f t="shared" si="13"/>
        <v>5537.26</v>
      </c>
      <c r="Q105" s="49">
        <f>+P105/10*12</f>
        <v>6644.7119999999995</v>
      </c>
      <c r="R105" s="45">
        <f t="shared" si="6"/>
        <v>0.85188615384615385</v>
      </c>
      <c r="S105" s="45"/>
      <c r="T105" s="4">
        <v>6500</v>
      </c>
      <c r="U105" s="35">
        <f t="shared" si="8"/>
        <v>-962.73999999999978</v>
      </c>
      <c r="W105" s="4">
        <v>6500</v>
      </c>
      <c r="Y105" s="61">
        <f>+Y44*0.7</f>
        <v>8400</v>
      </c>
      <c r="AA105" s="61">
        <v>8600</v>
      </c>
    </row>
    <row r="106" spans="1:27" ht="14.25" customHeight="1" x14ac:dyDescent="0.2">
      <c r="A106" s="12">
        <v>413.54300000000001</v>
      </c>
      <c r="B106" s="2" t="s">
        <v>59</v>
      </c>
      <c r="P106" s="40">
        <f t="shared" si="13"/>
        <v>0</v>
      </c>
      <c r="Q106" s="49">
        <v>0</v>
      </c>
      <c r="R106" s="45">
        <v>0</v>
      </c>
      <c r="S106" s="45"/>
      <c r="T106" s="4">
        <v>0</v>
      </c>
      <c r="U106" s="35">
        <f t="shared" si="8"/>
        <v>0</v>
      </c>
      <c r="W106" s="4">
        <v>735</v>
      </c>
      <c r="Y106" s="61">
        <f>+Y104*0.0765+Y104*0.0285</f>
        <v>525</v>
      </c>
      <c r="AA106" s="61">
        <v>525</v>
      </c>
    </row>
    <row r="107" spans="1:27" ht="14.25" customHeight="1" x14ac:dyDescent="0.2">
      <c r="A107" s="12"/>
      <c r="P107" s="40" t="s">
        <v>28</v>
      </c>
      <c r="Q107" s="49"/>
      <c r="R107" s="45" t="s">
        <v>28</v>
      </c>
      <c r="S107" s="45"/>
      <c r="U107" s="35" t="s">
        <v>28</v>
      </c>
      <c r="W107" s="4"/>
      <c r="AA107" s="61"/>
    </row>
    <row r="108" spans="1:27" ht="14.25" customHeight="1" x14ac:dyDescent="0.2">
      <c r="A108" s="12"/>
      <c r="B108" s="17" t="s">
        <v>100</v>
      </c>
      <c r="P108" s="40"/>
      <c r="Q108" s="49"/>
      <c r="R108" s="45" t="s">
        <v>28</v>
      </c>
      <c r="S108" s="45"/>
      <c r="W108" s="4"/>
      <c r="AA108" s="61"/>
    </row>
    <row r="109" spans="1:27" ht="14.25" customHeight="1" x14ac:dyDescent="0.2">
      <c r="A109" s="12">
        <v>414.702</v>
      </c>
      <c r="B109" s="37" t="s">
        <v>101</v>
      </c>
      <c r="I109" s="4">
        <v>180</v>
      </c>
      <c r="P109" s="40">
        <f>SUM(C109:N109)</f>
        <v>180</v>
      </c>
      <c r="Q109" s="49">
        <v>180</v>
      </c>
      <c r="R109" s="45">
        <v>0</v>
      </c>
      <c r="S109" s="45"/>
      <c r="W109" s="4"/>
      <c r="AA109" s="61"/>
    </row>
    <row r="110" spans="1:27" ht="14.25" customHeight="1" x14ac:dyDescent="0.2">
      <c r="A110" s="12"/>
      <c r="P110" s="40"/>
      <c r="Q110" s="49"/>
      <c r="R110" s="45" t="s">
        <v>28</v>
      </c>
      <c r="S110" s="45"/>
      <c r="W110" s="4" t="s">
        <v>28</v>
      </c>
      <c r="AA110" s="61"/>
    </row>
    <row r="111" spans="1:27" ht="14.25" customHeight="1" x14ac:dyDescent="0.2">
      <c r="A111" s="12">
        <v>430</v>
      </c>
      <c r="B111" s="2" t="s">
        <v>60</v>
      </c>
      <c r="P111" s="40" t="s">
        <v>28</v>
      </c>
      <c r="Q111" s="49"/>
      <c r="R111" s="45" t="s">
        <v>28</v>
      </c>
      <c r="S111" s="45"/>
      <c r="U111" s="35" t="s">
        <v>28</v>
      </c>
      <c r="W111" s="4" t="s">
        <v>28</v>
      </c>
      <c r="Y111" s="61" t="s">
        <v>28</v>
      </c>
      <c r="AA111" s="61"/>
    </row>
    <row r="112" spans="1:27" ht="14.25" customHeight="1" x14ac:dyDescent="0.2">
      <c r="A112" s="12">
        <v>430.15</v>
      </c>
      <c r="B112" s="2" t="s">
        <v>79</v>
      </c>
      <c r="E112" s="4">
        <v>820.63</v>
      </c>
      <c r="F112" s="4">
        <v>399.75</v>
      </c>
      <c r="G112" s="4">
        <v>994.5</v>
      </c>
      <c r="H112" s="4">
        <v>874.25</v>
      </c>
      <c r="I112" s="4">
        <v>760.5</v>
      </c>
      <c r="J112" s="4">
        <v>754</v>
      </c>
      <c r="K112" s="4">
        <v>949</v>
      </c>
      <c r="L112" s="4">
        <v>481</v>
      </c>
      <c r="M112" s="4">
        <v>520</v>
      </c>
      <c r="N112" s="4">
        <v>780</v>
      </c>
      <c r="P112" s="40">
        <f t="shared" ref="P112:P113" si="14">SUM(C112:N112)</f>
        <v>7333.63</v>
      </c>
      <c r="Q112" s="49">
        <f>+P112/10*12</f>
        <v>8800.3559999999998</v>
      </c>
      <c r="R112" s="45">
        <f t="shared" si="6"/>
        <v>0.61113583333333332</v>
      </c>
      <c r="S112" s="45"/>
      <c r="T112" s="4">
        <v>12000</v>
      </c>
      <c r="U112" s="35">
        <f t="shared" si="8"/>
        <v>-4666.37</v>
      </c>
      <c r="W112" s="4">
        <v>12000</v>
      </c>
      <c r="Y112" s="61">
        <v>12000</v>
      </c>
      <c r="AA112" s="61">
        <v>12000</v>
      </c>
    </row>
    <row r="113" spans="1:27" ht="14.25" customHeight="1" x14ac:dyDescent="0.2">
      <c r="A113" s="12">
        <v>430.54300000000001</v>
      </c>
      <c r="B113" s="2" t="s">
        <v>80</v>
      </c>
      <c r="E113" s="4">
        <v>86.17</v>
      </c>
      <c r="F113" s="4">
        <v>22.86</v>
      </c>
      <c r="G113" s="4">
        <v>104.43</v>
      </c>
      <c r="H113" s="4">
        <v>91.78</v>
      </c>
      <c r="I113" s="4">
        <v>79.86</v>
      </c>
      <c r="J113" s="4">
        <v>79.16</v>
      </c>
      <c r="K113" s="4">
        <v>99.66</v>
      </c>
      <c r="L113" s="4">
        <v>50.5</v>
      </c>
      <c r="M113" s="4">
        <v>54.6</v>
      </c>
      <c r="N113" s="4">
        <v>81.900000000000006</v>
      </c>
      <c r="P113" s="40">
        <f t="shared" si="14"/>
        <v>750.92</v>
      </c>
      <c r="Q113" s="49">
        <f>+P113/10*12</f>
        <v>901.10400000000004</v>
      </c>
      <c r="R113" s="45">
        <f t="shared" si="6"/>
        <v>0.81180540540540536</v>
      </c>
      <c r="S113" s="45"/>
      <c r="T113" s="4">
        <v>925</v>
      </c>
      <c r="U113" s="35">
        <f t="shared" si="8"/>
        <v>-174.08000000000004</v>
      </c>
      <c r="W113" s="4">
        <v>1167</v>
      </c>
      <c r="Y113" s="61">
        <f>+Y112*0.0765+250</f>
        <v>1168</v>
      </c>
      <c r="AA113" s="61">
        <v>1168</v>
      </c>
    </row>
    <row r="114" spans="1:27" ht="14.25" customHeight="1" x14ac:dyDescent="0.2">
      <c r="A114" s="12" t="s">
        <v>28</v>
      </c>
      <c r="P114" s="40" t="s">
        <v>28</v>
      </c>
      <c r="Q114" s="49"/>
      <c r="R114" s="45" t="s">
        <v>28</v>
      </c>
      <c r="S114" s="45"/>
      <c r="U114" s="35" t="s">
        <v>28</v>
      </c>
      <c r="W114" s="4"/>
      <c r="AA114" s="61"/>
    </row>
    <row r="115" spans="1:27" ht="14.25" customHeight="1" x14ac:dyDescent="0.2">
      <c r="A115" s="12">
        <v>432</v>
      </c>
      <c r="B115" s="2" t="s">
        <v>61</v>
      </c>
      <c r="K115" s="4">
        <v>750</v>
      </c>
      <c r="L115" s="4">
        <v>385</v>
      </c>
      <c r="M115" s="4">
        <v>435</v>
      </c>
      <c r="P115" s="40">
        <f>SUM(C115:N115)</f>
        <v>1570</v>
      </c>
      <c r="Q115" s="49">
        <v>1570</v>
      </c>
      <c r="R115" s="45">
        <f t="shared" si="6"/>
        <v>0.39250000000000002</v>
      </c>
      <c r="S115" s="45"/>
      <c r="T115" s="4">
        <v>4000</v>
      </c>
      <c r="U115" s="35">
        <f t="shared" si="8"/>
        <v>-2430</v>
      </c>
      <c r="W115" s="4">
        <v>4000</v>
      </c>
      <c r="Y115" s="61">
        <v>4000</v>
      </c>
      <c r="AA115" s="61">
        <v>5000</v>
      </c>
    </row>
    <row r="116" spans="1:27" ht="14.25" customHeight="1" x14ac:dyDescent="0.2">
      <c r="A116" s="12"/>
      <c r="P116" s="40"/>
      <c r="Q116" s="49"/>
      <c r="R116" s="45" t="s">
        <v>28</v>
      </c>
      <c r="S116" s="45"/>
      <c r="W116" s="4"/>
      <c r="AA116" s="61"/>
    </row>
    <row r="117" spans="1:27" ht="14.25" customHeight="1" x14ac:dyDescent="0.2">
      <c r="A117" s="12"/>
      <c r="P117" s="40" t="s">
        <v>28</v>
      </c>
      <c r="Q117" s="49"/>
      <c r="R117" s="45" t="s">
        <v>28</v>
      </c>
      <c r="S117" s="45"/>
      <c r="U117" s="35" t="s">
        <v>28</v>
      </c>
      <c r="W117" s="4"/>
      <c r="AA117" s="61"/>
    </row>
    <row r="118" spans="1:27" ht="14.25" customHeight="1" x14ac:dyDescent="0.2">
      <c r="A118" s="12">
        <v>433</v>
      </c>
      <c r="B118" s="2" t="s">
        <v>62</v>
      </c>
      <c r="P118" s="40" t="s">
        <v>28</v>
      </c>
      <c r="Q118" s="49"/>
      <c r="R118" s="45" t="s">
        <v>28</v>
      </c>
      <c r="S118" s="45"/>
      <c r="U118" s="35" t="s">
        <v>28</v>
      </c>
      <c r="W118" s="4"/>
      <c r="AA118" s="61"/>
    </row>
    <row r="119" spans="1:27" ht="14.25" customHeight="1" x14ac:dyDescent="0.2">
      <c r="A119" s="12">
        <v>433.36</v>
      </c>
      <c r="B119" s="2" t="s">
        <v>63</v>
      </c>
      <c r="E119" s="4">
        <v>12.42</v>
      </c>
      <c r="F119" s="4">
        <v>12.42</v>
      </c>
      <c r="G119" s="4">
        <v>12.42</v>
      </c>
      <c r="H119" s="4">
        <v>43.24</v>
      </c>
      <c r="J119" s="4">
        <v>111.28</v>
      </c>
      <c r="K119" s="4">
        <v>49.21</v>
      </c>
      <c r="L119" s="4">
        <v>48.28</v>
      </c>
      <c r="M119" s="4">
        <v>48.28</v>
      </c>
      <c r="P119" s="40">
        <f t="shared" ref="P119:P120" si="15">SUM(C119:N119)</f>
        <v>337.54999999999995</v>
      </c>
      <c r="Q119" s="49">
        <f>+P119/10*12</f>
        <v>405.05999999999995</v>
      </c>
      <c r="R119" s="45">
        <f t="shared" si="6"/>
        <v>0.56258333333333321</v>
      </c>
      <c r="S119" s="45"/>
      <c r="T119" s="4">
        <v>600</v>
      </c>
      <c r="U119" s="35">
        <f t="shared" si="8"/>
        <v>-262.45000000000005</v>
      </c>
      <c r="W119" s="4">
        <v>600</v>
      </c>
      <c r="Y119" s="61">
        <v>600</v>
      </c>
      <c r="AA119" s="61">
        <v>600</v>
      </c>
    </row>
    <row r="120" spans="1:27" ht="14.25" customHeight="1" x14ac:dyDescent="0.2">
      <c r="A120" s="12">
        <v>433.37</v>
      </c>
      <c r="B120" s="2" t="s">
        <v>55</v>
      </c>
      <c r="E120" s="4">
        <v>1141.75</v>
      </c>
      <c r="F120" s="4">
        <v>-4894.1400000000003</v>
      </c>
      <c r="G120" s="4">
        <v>7668.38</v>
      </c>
      <c r="H120" s="4">
        <v>464.2</v>
      </c>
      <c r="J120" s="4">
        <v>600</v>
      </c>
      <c r="K120" s="4">
        <v>6309</v>
      </c>
      <c r="L120" s="4">
        <v>380.73</v>
      </c>
      <c r="M120" s="4">
        <v>972.15</v>
      </c>
      <c r="P120" s="40">
        <f t="shared" si="15"/>
        <v>12642.069999999998</v>
      </c>
      <c r="Q120" s="49">
        <f>+P120/10*12</f>
        <v>15170.483999999999</v>
      </c>
      <c r="R120" s="45">
        <f t="shared" si="6"/>
        <v>10.535058333333332</v>
      </c>
      <c r="S120" s="45"/>
      <c r="T120" s="4">
        <v>1200</v>
      </c>
      <c r="U120" s="35">
        <f t="shared" si="8"/>
        <v>11442.069999999998</v>
      </c>
      <c r="W120" s="4">
        <v>1200</v>
      </c>
      <c r="Y120" s="61">
        <v>3000</v>
      </c>
      <c r="AA120" s="61">
        <v>4000</v>
      </c>
    </row>
    <row r="121" spans="1:27" ht="14.25" customHeight="1" x14ac:dyDescent="0.2">
      <c r="A121" s="12"/>
      <c r="P121" s="40" t="s">
        <v>28</v>
      </c>
      <c r="Q121" s="49"/>
      <c r="R121" s="45" t="s">
        <v>28</v>
      </c>
      <c r="S121" s="45"/>
      <c r="U121" s="35" t="s">
        <v>28</v>
      </c>
      <c r="W121" s="4" t="s">
        <v>28</v>
      </c>
      <c r="AA121" s="61"/>
    </row>
    <row r="122" spans="1:27" ht="14.25" customHeight="1" x14ac:dyDescent="0.2">
      <c r="A122" s="12"/>
      <c r="P122" s="40" t="s">
        <v>28</v>
      </c>
      <c r="Q122" s="49"/>
      <c r="R122" s="45" t="s">
        <v>28</v>
      </c>
      <c r="S122" s="45"/>
      <c r="U122" s="35" t="s">
        <v>28</v>
      </c>
      <c r="W122" s="4"/>
      <c r="AA122" s="61"/>
    </row>
    <row r="123" spans="1:27" ht="14.25" customHeight="1" x14ac:dyDescent="0.2">
      <c r="A123" s="12">
        <v>434</v>
      </c>
      <c r="B123" s="2" t="s">
        <v>64</v>
      </c>
      <c r="P123" s="40" t="s">
        <v>28</v>
      </c>
      <c r="Q123" s="49"/>
      <c r="R123" s="45" t="s">
        <v>28</v>
      </c>
      <c r="S123" s="45"/>
      <c r="U123" s="35" t="s">
        <v>28</v>
      </c>
      <c r="W123" s="4" t="s">
        <v>28</v>
      </c>
      <c r="AA123" s="61"/>
    </row>
    <row r="124" spans="1:27" ht="14.25" customHeight="1" x14ac:dyDescent="0.2">
      <c r="A124" s="12">
        <v>434.36</v>
      </c>
      <c r="B124" s="2" t="s">
        <v>63</v>
      </c>
      <c r="E124" s="4">
        <v>1088.9000000000001</v>
      </c>
      <c r="F124" s="4">
        <v>1088.9000000000001</v>
      </c>
      <c r="G124" s="4">
        <v>1023.53</v>
      </c>
      <c r="H124" s="4">
        <v>1276.81</v>
      </c>
      <c r="J124" s="4">
        <v>2486.2600000000002</v>
      </c>
      <c r="K124" s="4">
        <v>1185.74</v>
      </c>
      <c r="L124" s="4">
        <v>1185.74</v>
      </c>
      <c r="M124" s="4">
        <v>1227.9100000000001</v>
      </c>
      <c r="P124" s="40">
        <f t="shared" ref="P124:P125" si="16">SUM(C124:N124)</f>
        <v>10563.789999999999</v>
      </c>
      <c r="Q124" s="49">
        <f>+P124/10*12</f>
        <v>12676.547999999999</v>
      </c>
      <c r="R124" s="45">
        <f t="shared" si="6"/>
        <v>0.70425266666666664</v>
      </c>
      <c r="S124" s="45"/>
      <c r="T124" s="4">
        <v>15000</v>
      </c>
      <c r="U124" s="35">
        <f t="shared" si="8"/>
        <v>-4436.2100000000009</v>
      </c>
      <c r="W124" s="4">
        <v>15000</v>
      </c>
      <c r="Y124" s="61">
        <v>14000</v>
      </c>
      <c r="AA124" s="61">
        <v>14000</v>
      </c>
    </row>
    <row r="125" spans="1:27" ht="14.25" customHeight="1" x14ac:dyDescent="0.2">
      <c r="A125" s="12">
        <v>434.37</v>
      </c>
      <c r="B125" s="2" t="s">
        <v>55</v>
      </c>
      <c r="G125" s="4">
        <v>828.25</v>
      </c>
      <c r="J125" s="4">
        <v>10050.280000000001</v>
      </c>
      <c r="K125" s="4">
        <v>85.31</v>
      </c>
      <c r="L125" s="4">
        <v>817.36</v>
      </c>
      <c r="M125" s="4">
        <v>2434.5</v>
      </c>
      <c r="P125" s="40">
        <f t="shared" si="16"/>
        <v>14215.7</v>
      </c>
      <c r="Q125" s="49">
        <f>+P125/10*12</f>
        <v>17058.840000000004</v>
      </c>
      <c r="R125" s="45">
        <f t="shared" si="6"/>
        <v>3.553925</v>
      </c>
      <c r="S125" s="45"/>
      <c r="T125" s="4">
        <v>4000</v>
      </c>
      <c r="U125" s="35">
        <f t="shared" si="8"/>
        <v>10215.700000000001</v>
      </c>
      <c r="W125" s="4">
        <v>4000</v>
      </c>
      <c r="Y125" s="61">
        <v>4000</v>
      </c>
      <c r="AA125" s="61">
        <v>2000</v>
      </c>
    </row>
    <row r="126" spans="1:27" ht="14.25" customHeight="1" x14ac:dyDescent="0.2">
      <c r="A126" s="12"/>
      <c r="P126" s="40" t="s">
        <v>28</v>
      </c>
      <c r="Q126" s="49"/>
      <c r="R126" s="45" t="s">
        <v>28</v>
      </c>
      <c r="S126" s="45"/>
      <c r="U126" s="35" t="s">
        <v>28</v>
      </c>
      <c r="W126" s="4"/>
      <c r="AA126" s="61"/>
    </row>
    <row r="127" spans="1:27" ht="14.25" customHeight="1" x14ac:dyDescent="0.2">
      <c r="A127" s="12">
        <v>435</v>
      </c>
      <c r="B127" s="2" t="s">
        <v>65</v>
      </c>
      <c r="P127" s="40">
        <f>SUM(C127:N127)</f>
        <v>0</v>
      </c>
      <c r="Q127" s="49"/>
      <c r="R127" s="45">
        <f t="shared" si="6"/>
        <v>0</v>
      </c>
      <c r="S127" s="45"/>
      <c r="T127" s="4">
        <v>1500</v>
      </c>
      <c r="U127" s="35">
        <f t="shared" si="8"/>
        <v>-1500</v>
      </c>
      <c r="W127" s="4">
        <v>1500</v>
      </c>
      <c r="Y127" s="61">
        <v>1000</v>
      </c>
      <c r="AA127" s="61">
        <v>1000</v>
      </c>
    </row>
    <row r="128" spans="1:27" ht="14.25" customHeight="1" x14ac:dyDescent="0.2">
      <c r="A128" s="12"/>
      <c r="P128" s="40" t="s">
        <v>28</v>
      </c>
      <c r="Q128" s="49"/>
      <c r="R128" s="45" t="s">
        <v>28</v>
      </c>
      <c r="S128" s="45"/>
      <c r="U128" s="35" t="s">
        <v>28</v>
      </c>
      <c r="W128" s="4"/>
      <c r="AA128" s="61"/>
    </row>
    <row r="129" spans="1:27" ht="14.25" customHeight="1" x14ac:dyDescent="0.2">
      <c r="A129" s="12">
        <v>436</v>
      </c>
      <c r="B129" s="2" t="s">
        <v>66</v>
      </c>
      <c r="E129" s="4">
        <v>70</v>
      </c>
      <c r="L129" s="4">
        <v>30.54</v>
      </c>
      <c r="P129" s="40">
        <f>SUM(C129:N129)</f>
        <v>100.53999999999999</v>
      </c>
      <c r="Q129" s="49">
        <v>101</v>
      </c>
      <c r="R129" s="45">
        <f t="shared" si="6"/>
        <v>3.3513333333333332E-2</v>
      </c>
      <c r="S129" s="45"/>
      <c r="T129" s="4">
        <v>3000</v>
      </c>
      <c r="U129" s="35">
        <f t="shared" si="8"/>
        <v>-2899.46</v>
      </c>
      <c r="W129" s="4">
        <v>3000</v>
      </c>
      <c r="Y129" s="61">
        <v>3000</v>
      </c>
      <c r="AA129" s="61">
        <v>3000</v>
      </c>
    </row>
    <row r="130" spans="1:27" ht="14.25" customHeight="1" x14ac:dyDescent="0.2">
      <c r="A130" s="12"/>
      <c r="P130" s="40" t="s">
        <v>28</v>
      </c>
      <c r="Q130" s="49"/>
      <c r="R130" s="45" t="s">
        <v>28</v>
      </c>
      <c r="S130" s="45"/>
      <c r="U130" s="35" t="s">
        <v>28</v>
      </c>
      <c r="W130" s="4"/>
      <c r="AA130" s="61"/>
    </row>
    <row r="131" spans="1:27" ht="14.25" customHeight="1" x14ac:dyDescent="0.2">
      <c r="A131" s="12">
        <v>437</v>
      </c>
      <c r="B131" s="9" t="s">
        <v>78</v>
      </c>
      <c r="E131" s="4">
        <v>273.86</v>
      </c>
      <c r="F131" s="4">
        <v>171.49</v>
      </c>
      <c r="G131" s="4">
        <v>647.6</v>
      </c>
      <c r="L131" s="4">
        <v>118.38</v>
      </c>
      <c r="M131" s="4">
        <v>299.58999999999997</v>
      </c>
      <c r="N131" s="4">
        <v>118.83</v>
      </c>
      <c r="P131" s="40">
        <f>SUM(C131:N131)</f>
        <v>1629.7499999999998</v>
      </c>
      <c r="Q131" s="49">
        <f>+P131/10*12</f>
        <v>1955.6999999999996</v>
      </c>
      <c r="R131" s="45">
        <f t="shared" si="6"/>
        <v>0.8148749999999999</v>
      </c>
      <c r="S131" s="45"/>
      <c r="T131" s="4">
        <v>2000</v>
      </c>
      <c r="U131" s="35">
        <f t="shared" si="8"/>
        <v>-370.25000000000023</v>
      </c>
      <c r="W131" s="4">
        <v>2000</v>
      </c>
      <c r="Y131" s="61">
        <v>2000</v>
      </c>
      <c r="AA131" s="61">
        <v>2000</v>
      </c>
    </row>
    <row r="132" spans="1:27" ht="14.25" customHeight="1" x14ac:dyDescent="0.2">
      <c r="A132" s="12"/>
      <c r="B132" s="9"/>
      <c r="P132" s="40" t="s">
        <v>28</v>
      </c>
      <c r="Q132" s="49"/>
      <c r="R132" s="45" t="s">
        <v>28</v>
      </c>
      <c r="S132" s="45"/>
      <c r="U132" s="35" t="s">
        <v>28</v>
      </c>
      <c r="W132" s="4" t="s">
        <v>28</v>
      </c>
      <c r="AA132" s="61"/>
    </row>
    <row r="133" spans="1:27" ht="14.25" customHeight="1" x14ac:dyDescent="0.2">
      <c r="A133" s="12">
        <v>438</v>
      </c>
      <c r="B133" s="2" t="s">
        <v>67</v>
      </c>
      <c r="I133" s="4">
        <v>543.38</v>
      </c>
      <c r="P133" s="40">
        <f>SUM(C133:N133)</f>
        <v>543.38</v>
      </c>
      <c r="Q133" s="49">
        <f>+P133/10*12</f>
        <v>652.05600000000004</v>
      </c>
      <c r="R133" s="45">
        <f t="shared" si="6"/>
        <v>0.54337999999999997</v>
      </c>
      <c r="S133" s="45"/>
      <c r="T133" s="4">
        <v>1000</v>
      </c>
      <c r="U133" s="35">
        <f t="shared" si="8"/>
        <v>-456.62</v>
      </c>
      <c r="W133" s="4">
        <v>1000</v>
      </c>
      <c r="Y133" s="61">
        <v>1000</v>
      </c>
      <c r="AA133" s="61">
        <v>1000</v>
      </c>
    </row>
    <row r="134" spans="1:27" ht="14.25" customHeight="1" x14ac:dyDescent="0.2">
      <c r="A134" s="12"/>
      <c r="P134" s="40"/>
      <c r="Q134" s="49"/>
      <c r="R134" s="45" t="s">
        <v>28</v>
      </c>
      <c r="S134" s="45"/>
      <c r="W134" s="4"/>
      <c r="AA134" s="61"/>
    </row>
    <row r="135" spans="1:27" ht="14.25" customHeight="1" x14ac:dyDescent="0.2">
      <c r="A135" s="12"/>
      <c r="P135" s="40"/>
      <c r="Q135" s="49"/>
      <c r="R135" s="45" t="s">
        <v>28</v>
      </c>
      <c r="S135" s="45"/>
      <c r="W135" s="4"/>
      <c r="AA135" s="61"/>
    </row>
    <row r="136" spans="1:27" ht="14.25" customHeight="1" x14ac:dyDescent="0.2">
      <c r="A136" s="12"/>
      <c r="P136" s="40" t="s">
        <v>28</v>
      </c>
      <c r="Q136" s="49"/>
      <c r="R136" s="45" t="s">
        <v>28</v>
      </c>
      <c r="S136" s="45"/>
      <c r="U136" s="35" t="s">
        <v>28</v>
      </c>
      <c r="W136" s="4" t="s">
        <v>28</v>
      </c>
      <c r="AA136" s="61"/>
    </row>
    <row r="137" spans="1:27" ht="14.25" customHeight="1" x14ac:dyDescent="0.2">
      <c r="A137" s="12">
        <v>451</v>
      </c>
      <c r="B137" s="17" t="s">
        <v>87</v>
      </c>
      <c r="P137" s="40" t="s">
        <v>28</v>
      </c>
      <c r="Q137" s="49"/>
      <c r="R137" s="45" t="s">
        <v>28</v>
      </c>
      <c r="S137" s="45"/>
      <c r="U137" s="35" t="s">
        <v>28</v>
      </c>
      <c r="W137" s="4" t="s">
        <v>28</v>
      </c>
      <c r="AA137" s="61"/>
    </row>
    <row r="138" spans="1:27" ht="14.25" customHeight="1" x14ac:dyDescent="0.2">
      <c r="A138" s="12">
        <v>451</v>
      </c>
      <c r="B138" s="2" t="s">
        <v>71</v>
      </c>
      <c r="F138" s="4">
        <v>600</v>
      </c>
      <c r="H138" s="4">
        <v>250</v>
      </c>
      <c r="I138" s="4">
        <v>300</v>
      </c>
      <c r="K138" s="4">
        <v>300</v>
      </c>
      <c r="P138" s="40">
        <f t="shared" ref="P138:P142" si="17">SUM(C138:N138)</f>
        <v>1450</v>
      </c>
      <c r="Q138" s="49">
        <v>1450</v>
      </c>
      <c r="R138" s="45">
        <f t="shared" ref="R138:R150" si="18">+P138/T138</f>
        <v>0.72499999999999998</v>
      </c>
      <c r="S138" s="45"/>
      <c r="T138" s="4">
        <v>2000</v>
      </c>
      <c r="U138" s="35">
        <f t="shared" si="8"/>
        <v>-550</v>
      </c>
      <c r="W138" s="4">
        <v>2000</v>
      </c>
      <c r="Y138" s="61">
        <v>750</v>
      </c>
      <c r="AA138" s="61">
        <v>750</v>
      </c>
    </row>
    <row r="139" spans="1:27" ht="14.25" customHeight="1" x14ac:dyDescent="0.2">
      <c r="A139" s="12">
        <v>454</v>
      </c>
      <c r="B139" s="2" t="s">
        <v>68</v>
      </c>
      <c r="E139" s="4">
        <v>360</v>
      </c>
      <c r="F139" s="4">
        <v>2670</v>
      </c>
      <c r="G139" s="4">
        <v>360</v>
      </c>
      <c r="H139" s="4">
        <v>165</v>
      </c>
      <c r="I139" s="4">
        <v>560</v>
      </c>
      <c r="J139" s="4">
        <v>75</v>
      </c>
      <c r="K139" s="4">
        <v>625</v>
      </c>
      <c r="P139" s="40">
        <f t="shared" si="17"/>
        <v>4815</v>
      </c>
      <c r="Q139" s="49">
        <v>4815</v>
      </c>
      <c r="R139" s="45">
        <f t="shared" si="18"/>
        <v>2.4075000000000002</v>
      </c>
      <c r="S139" s="45"/>
      <c r="T139" s="4">
        <v>2000</v>
      </c>
      <c r="U139" s="35">
        <f t="shared" si="8"/>
        <v>2815</v>
      </c>
      <c r="W139" s="4">
        <v>2000</v>
      </c>
      <c r="Y139" s="61">
        <v>2000</v>
      </c>
      <c r="AA139" s="61">
        <v>2000</v>
      </c>
    </row>
    <row r="140" spans="1:27" ht="14.25" customHeight="1" x14ac:dyDescent="0.2">
      <c r="A140" s="12">
        <v>455</v>
      </c>
      <c r="B140" s="2" t="s">
        <v>69</v>
      </c>
      <c r="P140" s="40">
        <f t="shared" si="17"/>
        <v>0</v>
      </c>
      <c r="Q140" s="49">
        <v>430</v>
      </c>
      <c r="R140" s="45">
        <f t="shared" si="18"/>
        <v>0</v>
      </c>
      <c r="S140" s="45"/>
      <c r="T140" s="4">
        <v>430</v>
      </c>
      <c r="U140" s="35">
        <f t="shared" si="8"/>
        <v>-430</v>
      </c>
      <c r="W140" s="4">
        <v>430</v>
      </c>
      <c r="Y140" s="61">
        <f>15796360*0.0000275</f>
        <v>434.3999</v>
      </c>
      <c r="AA140" s="61">
        <v>434</v>
      </c>
    </row>
    <row r="141" spans="1:27" ht="14.25" customHeight="1" x14ac:dyDescent="0.2">
      <c r="A141" s="12">
        <v>457</v>
      </c>
      <c r="B141" s="2" t="s">
        <v>70</v>
      </c>
      <c r="J141" s="4">
        <v>750</v>
      </c>
      <c r="P141" s="40">
        <f t="shared" si="17"/>
        <v>750</v>
      </c>
      <c r="Q141" s="49">
        <v>750</v>
      </c>
      <c r="R141" s="45">
        <f t="shared" si="18"/>
        <v>1</v>
      </c>
      <c r="S141" s="45"/>
      <c r="T141" s="4">
        <v>750</v>
      </c>
      <c r="U141" s="35">
        <f t="shared" si="8"/>
        <v>0</v>
      </c>
      <c r="W141" s="4">
        <v>750</v>
      </c>
      <c r="Y141" s="61">
        <v>750</v>
      </c>
      <c r="AA141" s="61">
        <v>750</v>
      </c>
    </row>
    <row r="142" spans="1:27" ht="14.25" customHeight="1" x14ac:dyDescent="0.2">
      <c r="A142" s="12">
        <v>461</v>
      </c>
      <c r="B142" s="2" t="s">
        <v>72</v>
      </c>
      <c r="P142" s="40">
        <f t="shared" si="17"/>
        <v>0</v>
      </c>
      <c r="Q142" s="49">
        <v>0</v>
      </c>
      <c r="R142" s="45">
        <f t="shared" si="18"/>
        <v>0</v>
      </c>
      <c r="S142" s="45"/>
      <c r="T142" s="4">
        <v>2000</v>
      </c>
      <c r="U142" s="35">
        <f t="shared" ref="U142:U150" si="19">+P142-T142</f>
        <v>-2000</v>
      </c>
      <c r="W142" s="4">
        <v>2000</v>
      </c>
      <c r="Y142" s="61">
        <v>1000</v>
      </c>
      <c r="AA142" s="61">
        <v>1000</v>
      </c>
    </row>
    <row r="143" spans="1:27" ht="14.25" customHeight="1" x14ac:dyDescent="0.2">
      <c r="A143" s="12"/>
      <c r="P143" s="40" t="s">
        <v>28</v>
      </c>
      <c r="Q143" s="49"/>
      <c r="R143" s="45" t="s">
        <v>28</v>
      </c>
      <c r="S143" s="45"/>
      <c r="U143" s="35" t="s">
        <v>28</v>
      </c>
      <c r="W143" s="4" t="s">
        <v>28</v>
      </c>
      <c r="AA143" s="61"/>
    </row>
    <row r="144" spans="1:27" ht="14.25" customHeight="1" x14ac:dyDescent="0.2">
      <c r="A144" s="12">
        <v>484</v>
      </c>
      <c r="B144" s="2" t="s">
        <v>73</v>
      </c>
      <c r="E144" s="4">
        <v>951.11</v>
      </c>
      <c r="G144" s="4">
        <v>2233.11</v>
      </c>
      <c r="H144" s="4">
        <v>-10277</v>
      </c>
      <c r="J144" s="4">
        <v>10277</v>
      </c>
      <c r="L144" s="4">
        <v>91.51</v>
      </c>
      <c r="M144" s="4">
        <v>91.76</v>
      </c>
      <c r="N144" s="4">
        <v>91.76</v>
      </c>
      <c r="P144" s="40">
        <f t="shared" ref="P144:P145" si="20">SUM(C144:N144)</f>
        <v>3459.2500000000009</v>
      </c>
      <c r="Q144" s="49">
        <f>+P144/10*12</f>
        <v>4151.1000000000004</v>
      </c>
      <c r="R144" s="45">
        <f t="shared" si="18"/>
        <v>6.9185000000000016</v>
      </c>
      <c r="S144" s="45"/>
      <c r="T144" s="4">
        <v>500</v>
      </c>
      <c r="U144" s="35">
        <f t="shared" si="19"/>
        <v>2959.2500000000009</v>
      </c>
      <c r="W144" s="4">
        <v>500</v>
      </c>
      <c r="Y144" s="61">
        <v>5500</v>
      </c>
      <c r="AA144" s="61">
        <v>5500</v>
      </c>
    </row>
    <row r="145" spans="1:27" ht="14.25" customHeight="1" x14ac:dyDescent="0.2">
      <c r="A145" s="12">
        <v>486</v>
      </c>
      <c r="B145" s="2" t="s">
        <v>74</v>
      </c>
      <c r="E145" s="4">
        <v>1793.17</v>
      </c>
      <c r="G145" s="4">
        <v>5360.73</v>
      </c>
      <c r="I145" s="4">
        <v>177</v>
      </c>
      <c r="L145" s="4">
        <v>315.85000000000002</v>
      </c>
      <c r="M145" s="4">
        <v>315.19</v>
      </c>
      <c r="N145" s="4">
        <v>315.19</v>
      </c>
      <c r="P145" s="40">
        <f t="shared" si="20"/>
        <v>8277.1299999999992</v>
      </c>
      <c r="Q145" s="49">
        <f>+P145/10*12</f>
        <v>9932.5560000000005</v>
      </c>
      <c r="R145" s="45">
        <f t="shared" si="18"/>
        <v>0.6595322709163346</v>
      </c>
      <c r="S145" s="45"/>
      <c r="T145" s="4">
        <v>12550</v>
      </c>
      <c r="U145" s="35">
        <f t="shared" si="19"/>
        <v>-4272.8700000000008</v>
      </c>
      <c r="V145" s="55"/>
      <c r="W145" s="57">
        <v>12550</v>
      </c>
      <c r="Y145" s="61">
        <v>12850</v>
      </c>
      <c r="AA145" s="61">
        <v>14000</v>
      </c>
    </row>
    <row r="146" spans="1:27" ht="14.25" customHeight="1" x14ac:dyDescent="0.2">
      <c r="A146" s="12"/>
      <c r="P146" s="40" t="s">
        <v>28</v>
      </c>
      <c r="Q146" s="49"/>
      <c r="R146" s="45" t="s">
        <v>28</v>
      </c>
      <c r="S146" s="45"/>
      <c r="U146" s="54" t="s">
        <v>28</v>
      </c>
      <c r="V146" s="54"/>
      <c r="W146" s="4" t="s">
        <v>28</v>
      </c>
      <c r="AA146" s="61"/>
    </row>
    <row r="147" spans="1:27" ht="14.25" customHeight="1" x14ac:dyDescent="0.2">
      <c r="A147" s="12">
        <v>489.5</v>
      </c>
      <c r="B147" s="9" t="s">
        <v>75</v>
      </c>
      <c r="I147" s="4" t="s">
        <v>28</v>
      </c>
      <c r="P147" s="40">
        <f>SUM(C147:N147)</f>
        <v>0</v>
      </c>
      <c r="Q147" s="49">
        <v>1000</v>
      </c>
      <c r="R147" s="45">
        <f t="shared" si="18"/>
        <v>0</v>
      </c>
      <c r="S147" s="45"/>
      <c r="T147" s="4">
        <v>1000</v>
      </c>
      <c r="U147" s="35">
        <f t="shared" si="19"/>
        <v>-1000</v>
      </c>
      <c r="V147" s="36"/>
      <c r="W147" s="14">
        <v>1000</v>
      </c>
      <c r="Y147" s="61">
        <v>3662</v>
      </c>
      <c r="AA147" s="61">
        <v>3054</v>
      </c>
    </row>
    <row r="148" spans="1:27" ht="14.25" customHeight="1" x14ac:dyDescent="0.2">
      <c r="A148" s="13"/>
      <c r="P148" s="40" t="s">
        <v>28</v>
      </c>
      <c r="Q148" s="49"/>
      <c r="R148" s="45" t="s">
        <v>28</v>
      </c>
      <c r="S148" s="45"/>
      <c r="U148" s="35" t="s">
        <v>28</v>
      </c>
      <c r="W148" s="4"/>
      <c r="AA148" s="61"/>
    </row>
    <row r="149" spans="1:27" ht="14.25" customHeight="1" x14ac:dyDescent="0.2">
      <c r="A149" s="13"/>
      <c r="P149" s="40" t="s">
        <v>28</v>
      </c>
      <c r="Q149" s="49"/>
      <c r="R149" s="45" t="s">
        <v>28</v>
      </c>
      <c r="S149" s="45"/>
      <c r="U149" s="35" t="s">
        <v>28</v>
      </c>
      <c r="W149" s="4"/>
      <c r="AA149" s="61"/>
    </row>
    <row r="150" spans="1:27" ht="14.25" customHeight="1" thickBot="1" x14ac:dyDescent="0.25">
      <c r="A150" s="13"/>
      <c r="C150" s="18">
        <f t="shared" ref="C150:K150" si="21">SUM(C62:C147)</f>
        <v>0</v>
      </c>
      <c r="D150" s="18">
        <f t="shared" si="21"/>
        <v>0</v>
      </c>
      <c r="E150" s="18">
        <f t="shared" si="21"/>
        <v>46341.58</v>
      </c>
      <c r="F150" s="18">
        <f t="shared" si="21"/>
        <v>26681.22</v>
      </c>
      <c r="G150" s="18">
        <f t="shared" si="21"/>
        <v>45102.819999999992</v>
      </c>
      <c r="H150" s="18">
        <f t="shared" si="21"/>
        <v>8789.2200000000012</v>
      </c>
      <c r="I150" s="18">
        <f t="shared" si="21"/>
        <v>22843.290000000005</v>
      </c>
      <c r="J150" s="18">
        <f t="shared" si="21"/>
        <v>51768.39</v>
      </c>
      <c r="K150" s="18">
        <f t="shared" si="21"/>
        <v>29350.400000000001</v>
      </c>
      <c r="L150" s="18">
        <f>SUM(L62:L147)</f>
        <v>24636.239999999998</v>
      </c>
      <c r="M150" s="18">
        <f>SUM(M62:M147)</f>
        <v>26026.119999999995</v>
      </c>
      <c r="N150" s="18">
        <f>SUM(N62:N147)</f>
        <v>28729.13</v>
      </c>
      <c r="O150" s="18"/>
      <c r="P150" s="41">
        <f>SUM(C150:N150)</f>
        <v>310268.41000000003</v>
      </c>
      <c r="Q150" s="52">
        <f>SUM(Q62:Q149)</f>
        <v>379532.65599999996</v>
      </c>
      <c r="R150" s="45">
        <f t="shared" si="18"/>
        <v>0.75675175807819639</v>
      </c>
      <c r="S150" s="56"/>
      <c r="T150" s="18">
        <f>SUM(T62:T149)</f>
        <v>410000.25</v>
      </c>
      <c r="U150" s="35">
        <f t="shared" si="19"/>
        <v>-99731.839999999967</v>
      </c>
      <c r="V150" s="55"/>
      <c r="W150" s="18">
        <f>SUM(W61:W149)</f>
        <v>416112</v>
      </c>
      <c r="Y150" s="62">
        <f>SUM(Y62:Y149)</f>
        <v>491999.59114503016</v>
      </c>
      <c r="Z150" s="73" t="s">
        <v>28</v>
      </c>
      <c r="AA150" s="62">
        <f>SUM(AA62:AA149)</f>
        <v>500000</v>
      </c>
    </row>
    <row r="151" spans="1:27" ht="14.25" customHeight="1" thickTop="1" x14ac:dyDescent="0.2">
      <c r="A151" s="12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36"/>
      <c r="V151" s="36"/>
      <c r="W151" s="24"/>
      <c r="Y151" s="63"/>
      <c r="AA151" s="74"/>
    </row>
    <row r="152" spans="1:27" ht="14.25" customHeight="1" x14ac:dyDescent="0.2">
      <c r="A152" s="12"/>
      <c r="B152" s="9"/>
    </row>
    <row r="153" spans="1:27" ht="14.25" customHeight="1" x14ac:dyDescent="0.2">
      <c r="A153" s="12"/>
      <c r="B153" s="9"/>
    </row>
    <row r="154" spans="1:27" ht="14.25" customHeight="1" x14ac:dyDescent="0.2">
      <c r="A154" s="12"/>
      <c r="B154" s="9"/>
    </row>
    <row r="155" spans="1:27" ht="14.25" customHeight="1" x14ac:dyDescent="0.2">
      <c r="A155" s="12"/>
      <c r="B155" s="9"/>
    </row>
    <row r="156" spans="1:27" ht="14.25" customHeight="1" x14ac:dyDescent="0.2">
      <c r="A156" s="12"/>
      <c r="B156" s="9"/>
    </row>
    <row r="157" spans="1:27" ht="14.25" customHeight="1" x14ac:dyDescent="0.2">
      <c r="A157" s="13"/>
    </row>
    <row r="158" spans="1:27" ht="14.25" customHeight="1" x14ac:dyDescent="0.2">
      <c r="A158" s="13"/>
    </row>
    <row r="159" spans="1:27" ht="14.25" customHeight="1" x14ac:dyDescent="0.2">
      <c r="A159" s="13"/>
    </row>
    <row r="160" spans="1:27" ht="14.25" customHeight="1" x14ac:dyDescent="0.2">
      <c r="A160" s="13"/>
    </row>
    <row r="161" spans="1:1" ht="14.25" customHeight="1" x14ac:dyDescent="0.2">
      <c r="A161" s="13"/>
    </row>
    <row r="162" spans="1:1" ht="14.25" customHeight="1" x14ac:dyDescent="0.2">
      <c r="A162" s="13"/>
    </row>
    <row r="163" spans="1:1" ht="14.25" customHeight="1" x14ac:dyDescent="0.2">
      <c r="A163" s="13"/>
    </row>
    <row r="164" spans="1:1" ht="14.25" customHeight="1" x14ac:dyDescent="0.2">
      <c r="A164" s="13"/>
    </row>
    <row r="165" spans="1:1" ht="14.25" customHeight="1" x14ac:dyDescent="0.2">
      <c r="A165" s="13"/>
    </row>
  </sheetData>
  <phoneticPr fontId="3" type="noConversion"/>
  <pageMargins left="0.25" right="0.25" top="0.75" bottom="0.75" header="0.3" footer="0.3"/>
  <pageSetup fitToHeight="4" orientation="portrait" r:id="rId1"/>
  <headerFooter alignWithMargins="0">
    <oddHeader xml:space="preserve">&amp;L&amp;D&amp;C&amp;"Arial,Bold"LANGHORNE BOROUGH
2015  BUDGET&amp;R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5"/>
  <sheetViews>
    <sheetView workbookViewId="0">
      <selection activeCell="E153" sqref="E153"/>
    </sheetView>
  </sheetViews>
  <sheetFormatPr defaultRowHeight="12.75" x14ac:dyDescent="0.2"/>
  <cols>
    <col min="1" max="1" width="31.5703125" style="2" customWidth="1"/>
    <col min="2" max="2" width="0" hidden="1" customWidth="1"/>
    <col min="3" max="3" width="16" style="3" hidden="1" customWidth="1"/>
    <col min="5" max="5" width="16" style="3" customWidth="1"/>
    <col min="7" max="7" width="9.5703125" style="64" bestFit="1" customWidth="1"/>
    <col min="8" max="8" width="5.42578125" style="64" customWidth="1"/>
    <col min="9" max="9" width="10.5703125" bestFit="1" customWidth="1"/>
  </cols>
  <sheetData>
    <row r="1" spans="1:9" x14ac:dyDescent="0.2">
      <c r="B1" s="2"/>
      <c r="C1" s="27">
        <v>2014</v>
      </c>
      <c r="D1" s="2"/>
      <c r="E1" s="22">
        <v>2014</v>
      </c>
      <c r="F1" s="2"/>
      <c r="G1" s="66" t="s">
        <v>90</v>
      </c>
      <c r="H1" s="58"/>
      <c r="I1" s="67" t="s">
        <v>119</v>
      </c>
    </row>
    <row r="2" spans="1:9" x14ac:dyDescent="0.2">
      <c r="A2" s="6"/>
      <c r="B2" s="2"/>
      <c r="C2" s="26" t="s">
        <v>97</v>
      </c>
      <c r="D2" s="2"/>
      <c r="E2" s="7" t="s">
        <v>91</v>
      </c>
      <c r="F2" s="2"/>
      <c r="G2" s="66" t="s">
        <v>118</v>
      </c>
      <c r="H2" s="58"/>
      <c r="I2" s="2"/>
    </row>
    <row r="3" spans="1:9" x14ac:dyDescent="0.2">
      <c r="A3" s="15" t="s">
        <v>82</v>
      </c>
      <c r="B3" s="2"/>
      <c r="D3" s="2"/>
      <c r="F3" s="2"/>
      <c r="G3" s="58"/>
      <c r="H3" s="58"/>
      <c r="I3" s="2"/>
    </row>
    <row r="4" spans="1:9" x14ac:dyDescent="0.2">
      <c r="A4" s="2" t="s">
        <v>2</v>
      </c>
      <c r="B4" s="2"/>
      <c r="C4" s="3">
        <v>196112</v>
      </c>
      <c r="D4" s="2"/>
      <c r="E4" s="4">
        <v>196112</v>
      </c>
      <c r="F4" s="2"/>
      <c r="G4" s="58">
        <v>185091.25</v>
      </c>
      <c r="H4" s="58"/>
      <c r="I4" s="58">
        <f>+G4-E4</f>
        <v>-11020.75</v>
      </c>
    </row>
    <row r="5" spans="1:9" x14ac:dyDescent="0.2">
      <c r="A5" s="2" t="s">
        <v>3</v>
      </c>
      <c r="B5" s="2"/>
      <c r="C5" s="3">
        <v>4000</v>
      </c>
      <c r="D5" s="2"/>
      <c r="E5" s="4">
        <v>4000</v>
      </c>
      <c r="F5" s="2"/>
      <c r="G5" s="58">
        <v>4054.14</v>
      </c>
      <c r="H5" s="58"/>
      <c r="I5" s="58">
        <f>+G5-E5</f>
        <v>54.139999999999873</v>
      </c>
    </row>
    <row r="6" spans="1:9" x14ac:dyDescent="0.2">
      <c r="B6" s="2"/>
      <c r="D6" s="2"/>
      <c r="E6" s="4"/>
      <c r="F6" s="2"/>
      <c r="G6" s="58"/>
      <c r="H6" s="58"/>
      <c r="I6" s="68" t="s">
        <v>28</v>
      </c>
    </row>
    <row r="7" spans="1:9" x14ac:dyDescent="0.2">
      <c r="A7" s="2" t="s">
        <v>4</v>
      </c>
      <c r="B7" s="2"/>
      <c r="C7" s="3">
        <v>40000</v>
      </c>
      <c r="D7" s="2"/>
      <c r="E7" s="4">
        <v>40000</v>
      </c>
      <c r="F7" s="2"/>
      <c r="G7" s="58">
        <v>54995.19</v>
      </c>
      <c r="H7" s="58"/>
      <c r="I7" s="58">
        <f>+G7-E7</f>
        <v>14995.190000000002</v>
      </c>
    </row>
    <row r="8" spans="1:9" x14ac:dyDescent="0.2">
      <c r="B8" s="2"/>
      <c r="D8" s="2"/>
      <c r="E8" s="4"/>
      <c r="F8" s="2"/>
      <c r="G8" s="58"/>
      <c r="H8" s="58"/>
      <c r="I8" s="68" t="s">
        <v>28</v>
      </c>
    </row>
    <row r="9" spans="1:9" x14ac:dyDescent="0.2">
      <c r="A9" s="2" t="s">
        <v>5</v>
      </c>
      <c r="B9" s="2"/>
      <c r="C9" s="3">
        <v>3000</v>
      </c>
      <c r="D9" s="2"/>
      <c r="E9" s="4">
        <v>3000</v>
      </c>
      <c r="F9" s="2"/>
      <c r="G9" s="58">
        <v>2558.1</v>
      </c>
      <c r="H9" s="58"/>
      <c r="I9" s="58">
        <f>+G9-E9</f>
        <v>-441.90000000000009</v>
      </c>
    </row>
    <row r="10" spans="1:9" x14ac:dyDescent="0.2">
      <c r="A10" s="2" t="s">
        <v>6</v>
      </c>
      <c r="B10" s="2"/>
      <c r="C10" s="3">
        <v>500</v>
      </c>
      <c r="D10" s="2"/>
      <c r="E10" s="4">
        <v>500</v>
      </c>
      <c r="F10" s="2"/>
      <c r="G10" s="58">
        <v>418</v>
      </c>
      <c r="H10" s="58"/>
      <c r="I10" s="58">
        <f>+G10-E10</f>
        <v>-82</v>
      </c>
    </row>
    <row r="11" spans="1:9" x14ac:dyDescent="0.2">
      <c r="A11" s="2" t="s">
        <v>7</v>
      </c>
      <c r="B11" s="2"/>
      <c r="C11" s="3">
        <v>20000</v>
      </c>
      <c r="D11" s="2"/>
      <c r="E11" s="4">
        <v>20000</v>
      </c>
      <c r="F11" s="2"/>
      <c r="G11" s="58">
        <v>14724.55</v>
      </c>
      <c r="H11" s="58"/>
      <c r="I11" s="58">
        <f>+G11-E11</f>
        <v>-5275.4500000000007</v>
      </c>
    </row>
    <row r="12" spans="1:9" x14ac:dyDescent="0.2">
      <c r="A12" s="2" t="s">
        <v>8</v>
      </c>
      <c r="B12" s="2"/>
      <c r="C12" s="3">
        <v>10000</v>
      </c>
      <c r="D12" s="2"/>
      <c r="E12" s="4">
        <v>10000</v>
      </c>
      <c r="F12" s="2"/>
      <c r="G12" s="58">
        <v>4763.95</v>
      </c>
      <c r="H12" s="58"/>
      <c r="I12" s="58">
        <f>+G12-E12</f>
        <v>-5236.05</v>
      </c>
    </row>
    <row r="13" spans="1:9" x14ac:dyDescent="0.2">
      <c r="B13" s="2"/>
      <c r="D13" s="2"/>
      <c r="E13" s="4"/>
      <c r="F13" s="2"/>
      <c r="G13" s="58"/>
      <c r="H13" s="58"/>
      <c r="I13" s="68" t="s">
        <v>28</v>
      </c>
    </row>
    <row r="14" spans="1:9" x14ac:dyDescent="0.2">
      <c r="A14" s="9" t="s">
        <v>23</v>
      </c>
      <c r="B14" s="2"/>
      <c r="C14" s="3">
        <v>800</v>
      </c>
      <c r="D14" s="2"/>
      <c r="E14" s="4">
        <v>800</v>
      </c>
      <c r="F14" s="2"/>
      <c r="G14" s="58">
        <v>1200</v>
      </c>
      <c r="H14" s="58"/>
      <c r="I14" s="58">
        <f>+G14-E14</f>
        <v>400</v>
      </c>
    </row>
    <row r="15" spans="1:9" x14ac:dyDescent="0.2">
      <c r="A15" s="9" t="s">
        <v>24</v>
      </c>
      <c r="B15" s="2"/>
      <c r="C15" s="3">
        <v>200</v>
      </c>
      <c r="D15" s="2"/>
      <c r="E15" s="4">
        <v>200</v>
      </c>
      <c r="F15" s="2"/>
      <c r="G15" s="58">
        <v>61</v>
      </c>
      <c r="H15" s="58"/>
      <c r="I15" s="58">
        <f>+G15-E15</f>
        <v>-139</v>
      </c>
    </row>
    <row r="16" spans="1:9" x14ac:dyDescent="0.2">
      <c r="B16" s="2"/>
      <c r="D16" s="2"/>
      <c r="E16" s="4"/>
      <c r="F16" s="2"/>
      <c r="G16" s="58"/>
      <c r="H16" s="58"/>
      <c r="I16" s="68" t="s">
        <v>28</v>
      </c>
    </row>
    <row r="17" spans="1:9" x14ac:dyDescent="0.2">
      <c r="A17" s="2" t="s">
        <v>9</v>
      </c>
      <c r="B17" s="2"/>
      <c r="C17" s="3">
        <v>10000</v>
      </c>
      <c r="D17" s="2"/>
      <c r="E17" s="4">
        <v>10000</v>
      </c>
      <c r="F17" s="2"/>
      <c r="G17" s="58">
        <v>8694.07</v>
      </c>
      <c r="H17" s="58"/>
      <c r="I17" s="58">
        <f>+G17-E17</f>
        <v>-1305.9300000000003</v>
      </c>
    </row>
    <row r="18" spans="1:9" x14ac:dyDescent="0.2">
      <c r="A18" s="2" t="s">
        <v>10</v>
      </c>
      <c r="B18" s="2"/>
      <c r="C18" s="3">
        <v>30000</v>
      </c>
      <c r="D18" s="2"/>
      <c r="E18" s="4">
        <v>30000</v>
      </c>
      <c r="F18" s="2"/>
      <c r="G18" s="58">
        <v>25344.57</v>
      </c>
      <c r="H18" s="58"/>
      <c r="I18" s="58">
        <f>+G18-E18</f>
        <v>-4655.43</v>
      </c>
    </row>
    <row r="19" spans="1:9" x14ac:dyDescent="0.2">
      <c r="B19" s="2"/>
      <c r="D19" s="2"/>
      <c r="E19" s="4"/>
      <c r="F19" s="2"/>
      <c r="G19" s="58"/>
      <c r="H19" s="58"/>
      <c r="I19" s="68" t="s">
        <v>28</v>
      </c>
    </row>
    <row r="20" spans="1:9" x14ac:dyDescent="0.2">
      <c r="A20" s="10" t="s">
        <v>12</v>
      </c>
      <c r="B20" s="2"/>
      <c r="C20" s="3">
        <v>16000</v>
      </c>
      <c r="D20" s="2"/>
      <c r="E20" s="4">
        <v>16000</v>
      </c>
      <c r="F20" s="2"/>
      <c r="G20" s="58">
        <v>13644.83</v>
      </c>
      <c r="H20" s="58"/>
      <c r="I20" s="58">
        <f>+G20-E20</f>
        <v>-2355.17</v>
      </c>
    </row>
    <row r="21" spans="1:9" x14ac:dyDescent="0.2">
      <c r="A21" s="10" t="s">
        <v>13</v>
      </c>
      <c r="B21" s="2"/>
      <c r="C21" s="3">
        <v>1000</v>
      </c>
      <c r="D21" s="2"/>
      <c r="E21" s="4">
        <v>1000</v>
      </c>
      <c r="F21" s="2"/>
      <c r="G21" s="58">
        <v>283.92</v>
      </c>
      <c r="H21" s="58"/>
      <c r="I21" s="58">
        <f>+G21-E21</f>
        <v>-716.07999999999993</v>
      </c>
    </row>
    <row r="22" spans="1:9" x14ac:dyDescent="0.2">
      <c r="A22" s="10" t="s">
        <v>14</v>
      </c>
      <c r="B22" s="2"/>
      <c r="C22" s="3">
        <v>0</v>
      </c>
      <c r="D22" s="2"/>
      <c r="E22" s="4">
        <v>0</v>
      </c>
      <c r="F22" s="2"/>
      <c r="G22" s="58">
        <v>361.01</v>
      </c>
      <c r="H22" s="58"/>
      <c r="I22" s="58">
        <f>+G22-E22</f>
        <v>361.01</v>
      </c>
    </row>
    <row r="23" spans="1:9" x14ac:dyDescent="0.2">
      <c r="A23" s="10" t="s">
        <v>15</v>
      </c>
      <c r="B23" s="2"/>
      <c r="C23" s="3">
        <v>500</v>
      </c>
      <c r="D23" s="2"/>
      <c r="E23" s="4">
        <v>500</v>
      </c>
      <c r="F23" s="2"/>
      <c r="G23" s="58">
        <v>200</v>
      </c>
      <c r="H23" s="58"/>
      <c r="I23" s="58">
        <f>+G23-E23</f>
        <v>-300</v>
      </c>
    </row>
    <row r="24" spans="1:9" x14ac:dyDescent="0.2">
      <c r="A24" s="11"/>
      <c r="B24" s="2"/>
      <c r="D24" s="2"/>
      <c r="E24" s="4"/>
      <c r="F24" s="2"/>
      <c r="G24" s="58"/>
      <c r="H24" s="58"/>
      <c r="I24" s="68" t="s">
        <v>28</v>
      </c>
    </row>
    <row r="25" spans="1:9" x14ac:dyDescent="0.2">
      <c r="A25" s="10" t="s">
        <v>16</v>
      </c>
      <c r="B25" s="2"/>
      <c r="C25" s="3">
        <v>500</v>
      </c>
      <c r="D25" s="2"/>
      <c r="E25" s="4">
        <v>500</v>
      </c>
      <c r="F25" s="2"/>
      <c r="G25" s="58">
        <v>191.3</v>
      </c>
      <c r="H25" s="58"/>
      <c r="I25" s="58">
        <f>+G25-E25</f>
        <v>-308.7</v>
      </c>
    </row>
    <row r="26" spans="1:9" x14ac:dyDescent="0.2">
      <c r="A26" s="10"/>
      <c r="B26" s="2"/>
      <c r="D26" s="2"/>
      <c r="E26" s="4"/>
      <c r="F26" s="2"/>
      <c r="G26" s="58"/>
      <c r="H26" s="58"/>
      <c r="I26" s="68" t="s">
        <v>28</v>
      </c>
    </row>
    <row r="27" spans="1:9" x14ac:dyDescent="0.2">
      <c r="A27" s="23" t="s">
        <v>98</v>
      </c>
      <c r="B27" s="2"/>
      <c r="D27" s="2"/>
      <c r="E27" s="4"/>
      <c r="F27" s="2"/>
      <c r="G27" s="58"/>
      <c r="H27" s="58"/>
      <c r="I27" s="68" t="s">
        <v>28</v>
      </c>
    </row>
    <row r="28" spans="1:9" x14ac:dyDescent="0.2">
      <c r="A28" s="10"/>
      <c r="B28" s="2"/>
      <c r="D28" s="2"/>
      <c r="E28" s="4"/>
      <c r="F28" s="2"/>
      <c r="G28" s="58"/>
      <c r="H28" s="58"/>
      <c r="I28" s="68" t="s">
        <v>28</v>
      </c>
    </row>
    <row r="29" spans="1:9" x14ac:dyDescent="0.2">
      <c r="A29" s="8" t="s">
        <v>83</v>
      </c>
      <c r="B29" s="2"/>
      <c r="D29" s="2"/>
      <c r="E29" s="4"/>
      <c r="F29" s="2"/>
      <c r="G29" s="58"/>
      <c r="H29" s="58"/>
      <c r="I29" s="68" t="s">
        <v>28</v>
      </c>
    </row>
    <row r="30" spans="1:9" x14ac:dyDescent="0.2">
      <c r="A30" s="2" t="s">
        <v>11</v>
      </c>
      <c r="B30" s="2"/>
      <c r="C30" s="3">
        <v>400</v>
      </c>
      <c r="D30" s="2"/>
      <c r="E30" s="4">
        <v>400</v>
      </c>
      <c r="F30" s="2"/>
      <c r="G30" s="58">
        <v>432.68</v>
      </c>
      <c r="H30" s="58"/>
      <c r="I30" s="58">
        <f>+G30-E30</f>
        <v>32.680000000000007</v>
      </c>
    </row>
    <row r="31" spans="1:9" x14ac:dyDescent="0.2">
      <c r="A31" s="10" t="s">
        <v>17</v>
      </c>
      <c r="B31" s="2"/>
      <c r="C31" s="3">
        <v>800</v>
      </c>
      <c r="D31" s="2"/>
      <c r="E31" s="4">
        <v>800</v>
      </c>
      <c r="F31" s="2"/>
      <c r="G31" s="58">
        <v>800</v>
      </c>
      <c r="H31" s="58"/>
      <c r="I31" s="58">
        <f>+G31-E31</f>
        <v>0</v>
      </c>
    </row>
    <row r="32" spans="1:9" x14ac:dyDescent="0.2">
      <c r="A32" s="10" t="s">
        <v>18</v>
      </c>
      <c r="B32" s="2"/>
      <c r="C32" s="3">
        <v>14000</v>
      </c>
      <c r="D32" s="2"/>
      <c r="E32" s="4">
        <v>14000</v>
      </c>
      <c r="F32" s="2"/>
      <c r="G32" s="58">
        <v>13084.85</v>
      </c>
      <c r="H32" s="58"/>
      <c r="I32" s="58">
        <f>+G32-E32</f>
        <v>-915.14999999999964</v>
      </c>
    </row>
    <row r="33" spans="1:9" x14ac:dyDescent="0.2">
      <c r="A33" s="23" t="s">
        <v>95</v>
      </c>
      <c r="B33" s="2"/>
      <c r="C33" s="3">
        <v>4000</v>
      </c>
      <c r="D33" s="2"/>
      <c r="E33" s="4">
        <v>4000</v>
      </c>
      <c r="F33" s="2"/>
      <c r="G33" s="58"/>
      <c r="H33" s="58"/>
      <c r="I33" s="58">
        <f>+G33-E33</f>
        <v>-4000</v>
      </c>
    </row>
    <row r="34" spans="1:9" x14ac:dyDescent="0.2">
      <c r="A34" s="10"/>
      <c r="B34" s="2"/>
      <c r="D34" s="2"/>
      <c r="E34" s="4"/>
      <c r="F34" s="2"/>
      <c r="G34" s="58"/>
      <c r="H34" s="58"/>
      <c r="I34" s="68" t="s">
        <v>28</v>
      </c>
    </row>
    <row r="35" spans="1:9" x14ac:dyDescent="0.2">
      <c r="A35" s="10"/>
      <c r="B35" s="2"/>
      <c r="D35" s="2"/>
      <c r="E35" s="4"/>
      <c r="F35" s="2"/>
      <c r="G35" s="58"/>
      <c r="H35" s="58"/>
      <c r="I35" s="68" t="s">
        <v>28</v>
      </c>
    </row>
    <row r="36" spans="1:9" x14ac:dyDescent="0.2">
      <c r="A36" s="8" t="s">
        <v>84</v>
      </c>
      <c r="B36" s="2"/>
      <c r="D36" s="2"/>
      <c r="E36" s="4"/>
      <c r="F36" s="2"/>
      <c r="G36" s="58"/>
      <c r="H36" s="58"/>
      <c r="I36" s="68" t="s">
        <v>28</v>
      </c>
    </row>
    <row r="37" spans="1:9" x14ac:dyDescent="0.2">
      <c r="A37" s="10" t="s">
        <v>25</v>
      </c>
      <c r="B37" s="2"/>
      <c r="C37" s="3">
        <v>2000</v>
      </c>
      <c r="D37" s="2"/>
      <c r="E37" s="4">
        <v>2000</v>
      </c>
      <c r="F37" s="2"/>
      <c r="G37" s="58">
        <f>725+2101.62+952.5</f>
        <v>3779.12</v>
      </c>
      <c r="H37" s="58"/>
      <c r="I37" s="58">
        <f>+G37-E37</f>
        <v>1779.12</v>
      </c>
    </row>
    <row r="38" spans="1:9" x14ac:dyDescent="0.2">
      <c r="A38" s="10" t="s">
        <v>26</v>
      </c>
      <c r="B38" s="2"/>
      <c r="C38" s="3">
        <v>250</v>
      </c>
      <c r="D38" s="2"/>
      <c r="E38" s="4">
        <v>250</v>
      </c>
      <c r="F38" s="2"/>
      <c r="G38" s="58"/>
      <c r="H38" s="58"/>
      <c r="I38" s="58">
        <f>+G38-E38</f>
        <v>-250</v>
      </c>
    </row>
    <row r="39" spans="1:9" x14ac:dyDescent="0.2">
      <c r="A39" s="23" t="s">
        <v>94</v>
      </c>
      <c r="B39" s="2"/>
      <c r="C39" s="3">
        <v>0</v>
      </c>
      <c r="D39" s="2"/>
      <c r="E39" s="4">
        <v>0</v>
      </c>
      <c r="F39" s="2"/>
      <c r="G39" s="58"/>
      <c r="H39" s="58"/>
      <c r="I39" s="58">
        <f>+G39-E39</f>
        <v>0</v>
      </c>
    </row>
    <row r="40" spans="1:9" x14ac:dyDescent="0.2">
      <c r="A40" s="10" t="s">
        <v>19</v>
      </c>
      <c r="B40" s="2"/>
      <c r="C40" s="3">
        <v>250</v>
      </c>
      <c r="D40" s="2"/>
      <c r="E40" s="4">
        <v>250</v>
      </c>
      <c r="F40" s="2"/>
      <c r="G40" s="58">
        <v>8</v>
      </c>
      <c r="H40" s="58"/>
      <c r="I40" s="58">
        <f>+G40-E40</f>
        <v>-242</v>
      </c>
    </row>
    <row r="41" spans="1:9" x14ac:dyDescent="0.2">
      <c r="A41" s="10"/>
      <c r="B41" s="2"/>
      <c r="D41" s="2"/>
      <c r="E41" s="4"/>
      <c r="F41" s="2"/>
      <c r="G41" s="58"/>
      <c r="H41" s="58"/>
      <c r="I41" s="68" t="s">
        <v>28</v>
      </c>
    </row>
    <row r="42" spans="1:9" x14ac:dyDescent="0.2">
      <c r="A42" s="8" t="s">
        <v>85</v>
      </c>
      <c r="B42" s="2"/>
      <c r="D42" s="2"/>
      <c r="E42" s="4"/>
      <c r="F42" s="2"/>
      <c r="G42" s="58"/>
      <c r="H42" s="58"/>
      <c r="I42" s="68" t="s">
        <v>28</v>
      </c>
    </row>
    <row r="43" spans="1:9" x14ac:dyDescent="0.2">
      <c r="A43" s="10" t="s">
        <v>20</v>
      </c>
      <c r="B43" s="2"/>
      <c r="C43" s="3">
        <v>2300</v>
      </c>
      <c r="D43" s="2"/>
      <c r="E43" s="4">
        <v>2300</v>
      </c>
      <c r="F43" s="2"/>
      <c r="G43" s="58">
        <v>1136</v>
      </c>
      <c r="H43" s="58"/>
      <c r="I43" s="58">
        <f>+G43-E43</f>
        <v>-1164</v>
      </c>
    </row>
    <row r="44" spans="1:9" x14ac:dyDescent="0.2">
      <c r="A44" s="10" t="s">
        <v>21</v>
      </c>
      <c r="B44" s="2"/>
      <c r="C44" s="3">
        <v>10000</v>
      </c>
      <c r="D44" s="2"/>
      <c r="E44" s="4">
        <v>10000</v>
      </c>
      <c r="F44" s="2"/>
      <c r="G44" s="58">
        <f>12231.25+357</f>
        <v>12588.25</v>
      </c>
      <c r="H44" s="58"/>
      <c r="I44" s="58">
        <f>+G44-E44</f>
        <v>2588.25</v>
      </c>
    </row>
    <row r="45" spans="1:9" x14ac:dyDescent="0.2">
      <c r="A45" s="10" t="s">
        <v>22</v>
      </c>
      <c r="B45" s="2"/>
      <c r="C45" s="3">
        <v>2000</v>
      </c>
      <c r="D45" s="2"/>
      <c r="E45" s="4">
        <v>2000</v>
      </c>
      <c r="F45" s="2"/>
      <c r="G45" s="58">
        <v>1750</v>
      </c>
      <c r="H45" s="58"/>
      <c r="I45" s="58">
        <f>+G45-E45</f>
        <v>-250</v>
      </c>
    </row>
    <row r="46" spans="1:9" x14ac:dyDescent="0.2">
      <c r="A46" s="11"/>
      <c r="B46" s="2"/>
      <c r="D46" s="2"/>
      <c r="E46" s="4"/>
      <c r="F46" s="2"/>
      <c r="G46" s="58"/>
      <c r="H46" s="58"/>
      <c r="I46" s="68" t="s">
        <v>28</v>
      </c>
    </row>
    <row r="47" spans="1:9" x14ac:dyDescent="0.2">
      <c r="A47" s="10" t="s">
        <v>27</v>
      </c>
      <c r="B47" s="2"/>
      <c r="C47" s="3">
        <v>19000</v>
      </c>
      <c r="D47" s="2"/>
      <c r="E47" s="4">
        <v>19000</v>
      </c>
      <c r="F47" s="2"/>
      <c r="G47" s="58">
        <v>9310.67</v>
      </c>
      <c r="H47" s="58"/>
      <c r="I47" s="58">
        <f>+G47-E47</f>
        <v>-9689.33</v>
      </c>
    </row>
    <row r="48" spans="1:9" x14ac:dyDescent="0.2">
      <c r="A48" s="23" t="s">
        <v>93</v>
      </c>
      <c r="B48" s="2"/>
      <c r="D48" s="2"/>
      <c r="E48" s="4"/>
      <c r="F48" s="2"/>
      <c r="G48" s="58"/>
      <c r="H48" s="58"/>
      <c r="I48" s="58">
        <f>+G48-E48</f>
        <v>0</v>
      </c>
    </row>
    <row r="49" spans="1:9" x14ac:dyDescent="0.2">
      <c r="A49" s="23" t="s">
        <v>96</v>
      </c>
      <c r="B49" s="2"/>
      <c r="D49" s="2"/>
      <c r="E49" s="4"/>
      <c r="F49" s="2"/>
      <c r="G49" s="58"/>
      <c r="H49" s="58"/>
      <c r="I49" s="58">
        <f>+G49-E49</f>
        <v>0</v>
      </c>
    </row>
    <row r="50" spans="1:9" x14ac:dyDescent="0.2">
      <c r="A50" s="23"/>
      <c r="B50" s="2"/>
      <c r="D50" s="2"/>
      <c r="E50" s="4"/>
      <c r="F50" s="2"/>
      <c r="G50" s="58"/>
      <c r="H50" s="58"/>
      <c r="I50" s="68" t="s">
        <v>28</v>
      </c>
    </row>
    <row r="51" spans="1:9" x14ac:dyDescent="0.2">
      <c r="A51" s="23" t="s">
        <v>114</v>
      </c>
      <c r="B51" s="2"/>
      <c r="D51" s="2"/>
      <c r="E51" s="4"/>
      <c r="F51" s="2"/>
      <c r="G51" s="58"/>
      <c r="H51" s="58"/>
      <c r="I51" s="58">
        <f>+G51-E51</f>
        <v>0</v>
      </c>
    </row>
    <row r="52" spans="1:9" x14ac:dyDescent="0.2">
      <c r="A52" s="10" t="s">
        <v>29</v>
      </c>
      <c r="B52" s="2"/>
      <c r="C52" s="3">
        <v>15000</v>
      </c>
      <c r="D52" s="2"/>
      <c r="E52" s="4">
        <v>15000</v>
      </c>
      <c r="F52" s="2"/>
      <c r="G52" s="58"/>
      <c r="H52" s="58"/>
      <c r="I52" s="58">
        <f>+G52-E52</f>
        <v>-15000</v>
      </c>
    </row>
    <row r="53" spans="1:9" x14ac:dyDescent="0.2">
      <c r="A53" s="10" t="s">
        <v>30</v>
      </c>
      <c r="B53" s="2"/>
      <c r="C53" s="3">
        <v>7500</v>
      </c>
      <c r="D53" s="2"/>
      <c r="E53" s="4">
        <v>7500</v>
      </c>
      <c r="F53" s="2"/>
      <c r="G53" s="58"/>
      <c r="H53" s="58"/>
      <c r="I53" s="58">
        <f>+G53-E53</f>
        <v>-7500</v>
      </c>
    </row>
    <row r="54" spans="1:9" x14ac:dyDescent="0.2">
      <c r="A54" s="10" t="s">
        <v>31</v>
      </c>
      <c r="B54" s="2"/>
      <c r="D54" s="2"/>
      <c r="E54" s="4"/>
      <c r="F54" s="2"/>
      <c r="G54" s="58"/>
      <c r="H54" s="58"/>
      <c r="I54" s="58">
        <f>+G54-E54</f>
        <v>0</v>
      </c>
    </row>
    <row r="55" spans="1:9" x14ac:dyDescent="0.2">
      <c r="A55" s="10" t="s">
        <v>81</v>
      </c>
      <c r="B55" s="2"/>
      <c r="C55" s="3">
        <v>6000</v>
      </c>
      <c r="D55" s="2"/>
      <c r="E55" s="4">
        <v>6000</v>
      </c>
      <c r="F55" s="2"/>
      <c r="G55" s="58"/>
      <c r="H55" s="58"/>
      <c r="I55" s="58">
        <f>+G55-E55</f>
        <v>-6000</v>
      </c>
    </row>
    <row r="56" spans="1:9" x14ac:dyDescent="0.2">
      <c r="A56" s="11"/>
      <c r="B56" s="2"/>
      <c r="D56" s="2"/>
      <c r="E56" s="4"/>
      <c r="F56" s="2"/>
      <c r="G56" s="58"/>
      <c r="H56" s="58"/>
      <c r="I56" s="68" t="s">
        <v>28</v>
      </c>
    </row>
    <row r="57" spans="1:9" ht="13.5" thickBot="1" x14ac:dyDescent="0.25">
      <c r="A57" s="29"/>
      <c r="B57" s="2"/>
      <c r="C57" s="18">
        <f>SUM(C4:C56)</f>
        <v>416112</v>
      </c>
      <c r="D57" s="2"/>
      <c r="E57" s="4">
        <f>SUM(E4:E56)</f>
        <v>416112</v>
      </c>
      <c r="F57" s="2"/>
      <c r="G57" s="69">
        <f>SUM(G4:G56)</f>
        <v>359475.44999999995</v>
      </c>
      <c r="H57" s="58"/>
      <c r="I57" s="58">
        <f>+G57-E57</f>
        <v>-56636.550000000047</v>
      </c>
    </row>
    <row r="58" spans="1:9" ht="13.5" thickTop="1" x14ac:dyDescent="0.2">
      <c r="A58" s="11"/>
      <c r="B58" s="2"/>
      <c r="C58" s="24"/>
      <c r="D58" s="2"/>
      <c r="E58" s="4"/>
      <c r="F58" s="2"/>
      <c r="G58" s="58"/>
      <c r="H58" s="58"/>
      <c r="I58" s="68" t="s">
        <v>28</v>
      </c>
    </row>
    <row r="59" spans="1:9" x14ac:dyDescent="0.2">
      <c r="A59" s="11"/>
      <c r="B59" s="2"/>
      <c r="D59" s="2"/>
      <c r="E59" s="4"/>
      <c r="F59" s="2"/>
      <c r="G59" s="58"/>
      <c r="H59" s="58"/>
      <c r="I59" s="68" t="s">
        <v>28</v>
      </c>
    </row>
    <row r="60" spans="1:9" x14ac:dyDescent="0.2">
      <c r="A60" s="11"/>
      <c r="B60" s="2"/>
      <c r="D60" s="2"/>
      <c r="E60" s="4"/>
      <c r="F60" s="2"/>
      <c r="G60" s="58"/>
      <c r="H60" s="58"/>
      <c r="I60" s="68" t="s">
        <v>28</v>
      </c>
    </row>
    <row r="61" spans="1:9" x14ac:dyDescent="0.2">
      <c r="A61" s="10" t="s">
        <v>42</v>
      </c>
      <c r="B61" s="2"/>
      <c r="D61" s="2"/>
      <c r="E61" s="4"/>
      <c r="F61" s="2"/>
      <c r="G61" s="58"/>
      <c r="H61" s="58"/>
      <c r="I61" s="68" t="s">
        <v>28</v>
      </c>
    </row>
    <row r="62" spans="1:9" x14ac:dyDescent="0.2">
      <c r="A62" s="10" t="s">
        <v>32</v>
      </c>
      <c r="B62" s="2"/>
      <c r="C62" s="3" t="s">
        <v>28</v>
      </c>
      <c r="D62" s="2"/>
      <c r="E62" s="4" t="s">
        <v>28</v>
      </c>
      <c r="F62" s="2"/>
      <c r="G62" s="58"/>
      <c r="H62" s="58"/>
      <c r="I62" s="68" t="s">
        <v>28</v>
      </c>
    </row>
    <row r="63" spans="1:9" x14ac:dyDescent="0.2">
      <c r="A63" s="9" t="s">
        <v>33</v>
      </c>
      <c r="B63" s="2"/>
      <c r="C63" s="3">
        <v>2750</v>
      </c>
      <c r="D63" s="2"/>
      <c r="E63" s="4">
        <v>2750</v>
      </c>
      <c r="F63" s="2"/>
      <c r="G63" s="58">
        <v>2750</v>
      </c>
      <c r="H63" s="58"/>
      <c r="I63" s="58">
        <f>+G63-E63</f>
        <v>0</v>
      </c>
    </row>
    <row r="64" spans="1:9" x14ac:dyDescent="0.2">
      <c r="A64" s="9"/>
      <c r="B64" s="2"/>
      <c r="D64" s="2"/>
      <c r="E64" s="4"/>
      <c r="F64" s="2"/>
      <c r="G64" s="58"/>
      <c r="H64" s="58"/>
      <c r="I64" s="68" t="s">
        <v>28</v>
      </c>
    </row>
    <row r="65" spans="1:9" x14ac:dyDescent="0.2">
      <c r="A65" s="9"/>
      <c r="B65" s="2"/>
      <c r="D65" s="2"/>
      <c r="E65" s="4"/>
      <c r="F65" s="2"/>
      <c r="G65" s="58"/>
      <c r="H65" s="58"/>
      <c r="I65" s="68" t="s">
        <v>28</v>
      </c>
    </row>
    <row r="66" spans="1:9" x14ac:dyDescent="0.2">
      <c r="A66" s="9"/>
      <c r="B66" s="2"/>
      <c r="D66" s="2"/>
      <c r="E66" s="4"/>
      <c r="F66" s="2"/>
      <c r="G66" s="58"/>
      <c r="H66" s="58"/>
      <c r="I66" s="68" t="s">
        <v>28</v>
      </c>
    </row>
    <row r="67" spans="1:9" x14ac:dyDescent="0.2">
      <c r="A67" s="9" t="s">
        <v>43</v>
      </c>
      <c r="B67" s="2"/>
      <c r="D67" s="2"/>
      <c r="E67" s="4"/>
      <c r="F67" s="2"/>
      <c r="G67" s="58"/>
      <c r="H67" s="58"/>
      <c r="I67" s="68" t="s">
        <v>28</v>
      </c>
    </row>
    <row r="68" spans="1:9" x14ac:dyDescent="0.2">
      <c r="A68" s="9" t="s">
        <v>44</v>
      </c>
      <c r="B68" s="2"/>
      <c r="C68" s="3">
        <v>8900</v>
      </c>
      <c r="D68" s="2"/>
      <c r="E68" s="4">
        <v>8900</v>
      </c>
      <c r="F68" s="2"/>
      <c r="G68" s="58">
        <v>8893.3700000000008</v>
      </c>
      <c r="H68" s="58"/>
      <c r="I68" s="58">
        <f>+G68-E68</f>
        <v>-6.6299999999991996</v>
      </c>
    </row>
    <row r="69" spans="1:9" x14ac:dyDescent="0.2">
      <c r="A69" s="9" t="s">
        <v>41</v>
      </c>
      <c r="B69" s="2"/>
      <c r="C69" s="3">
        <v>500</v>
      </c>
      <c r="D69" s="2"/>
      <c r="E69" s="4">
        <v>500</v>
      </c>
      <c r="F69" s="2"/>
      <c r="G69" s="58">
        <v>169</v>
      </c>
      <c r="H69" s="58"/>
      <c r="I69" s="58">
        <f t="shared" ref="I69:I132" si="0">+G69-E69</f>
        <v>-331</v>
      </c>
    </row>
    <row r="70" spans="1:9" x14ac:dyDescent="0.2">
      <c r="A70" s="9" t="s">
        <v>40</v>
      </c>
      <c r="B70" s="2"/>
      <c r="C70" s="3">
        <v>680</v>
      </c>
      <c r="D70" s="2"/>
      <c r="E70" s="4">
        <v>680</v>
      </c>
      <c r="F70" s="2"/>
      <c r="G70" s="58">
        <v>680.34</v>
      </c>
      <c r="H70" s="58"/>
      <c r="I70" s="58">
        <f t="shared" si="0"/>
        <v>0.34000000000003183</v>
      </c>
    </row>
    <row r="71" spans="1:9" x14ac:dyDescent="0.2">
      <c r="A71" s="9"/>
      <c r="B71" s="2"/>
      <c r="D71" s="2"/>
      <c r="E71" s="4"/>
      <c r="F71" s="2"/>
      <c r="G71" s="58"/>
      <c r="H71" s="58"/>
      <c r="I71" s="68" t="s">
        <v>28</v>
      </c>
    </row>
    <row r="72" spans="1:9" x14ac:dyDescent="0.2">
      <c r="A72" s="9" t="s">
        <v>34</v>
      </c>
      <c r="B72" s="2"/>
      <c r="C72" s="3">
        <v>14000</v>
      </c>
      <c r="D72" s="2"/>
      <c r="E72" s="4">
        <v>14000</v>
      </c>
      <c r="F72" s="2"/>
      <c r="G72" s="58"/>
      <c r="H72" s="58"/>
      <c r="I72" s="58">
        <f t="shared" si="0"/>
        <v>-14000</v>
      </c>
    </row>
    <row r="73" spans="1:9" x14ac:dyDescent="0.2">
      <c r="A73" s="9" t="s">
        <v>35</v>
      </c>
      <c r="B73" s="2"/>
      <c r="C73" s="3">
        <v>5000</v>
      </c>
      <c r="D73" s="2"/>
      <c r="E73" s="4">
        <v>5000</v>
      </c>
      <c r="F73" s="2"/>
      <c r="G73" s="58">
        <v>1887.36</v>
      </c>
      <c r="H73" s="58"/>
      <c r="I73" s="58">
        <f t="shared" si="0"/>
        <v>-3112.6400000000003</v>
      </c>
    </row>
    <row r="74" spans="1:9" x14ac:dyDescent="0.2">
      <c r="A74" s="9"/>
      <c r="B74" s="2"/>
      <c r="D74" s="2"/>
      <c r="E74" s="4"/>
      <c r="F74" s="2"/>
      <c r="G74" s="58"/>
      <c r="H74" s="58"/>
      <c r="I74" s="68" t="s">
        <v>28</v>
      </c>
    </row>
    <row r="75" spans="1:9" x14ac:dyDescent="0.2">
      <c r="A75" s="9" t="s">
        <v>36</v>
      </c>
      <c r="B75" s="2"/>
      <c r="C75" s="3">
        <v>20000</v>
      </c>
      <c r="D75" s="2"/>
      <c r="E75" s="4">
        <v>20000</v>
      </c>
      <c r="F75" s="2"/>
      <c r="G75" s="58">
        <v>20837.5</v>
      </c>
      <c r="H75" s="58"/>
      <c r="I75" s="58">
        <f t="shared" si="0"/>
        <v>837.5</v>
      </c>
    </row>
    <row r="76" spans="1:9" x14ac:dyDescent="0.2">
      <c r="A76" s="9" t="s">
        <v>37</v>
      </c>
      <c r="B76" s="2"/>
      <c r="C76" s="3">
        <v>1780</v>
      </c>
      <c r="D76" s="2"/>
      <c r="E76" s="4">
        <v>1780</v>
      </c>
      <c r="F76" s="2"/>
      <c r="G76" s="58">
        <v>2116.73</v>
      </c>
      <c r="H76" s="58"/>
      <c r="I76" s="58">
        <f t="shared" si="0"/>
        <v>336.73</v>
      </c>
    </row>
    <row r="77" spans="1:9" x14ac:dyDescent="0.2">
      <c r="A77" s="9"/>
      <c r="B77" s="2"/>
      <c r="D77" s="2"/>
      <c r="E77" s="4"/>
      <c r="F77" s="2"/>
      <c r="G77" s="58"/>
      <c r="H77" s="58"/>
      <c r="I77" s="68" t="s">
        <v>28</v>
      </c>
    </row>
    <row r="78" spans="1:9" x14ac:dyDescent="0.2">
      <c r="A78" s="9" t="s">
        <v>45</v>
      </c>
      <c r="B78" s="2"/>
      <c r="D78" s="2"/>
      <c r="E78" s="4"/>
      <c r="F78" s="2"/>
      <c r="G78" s="58"/>
      <c r="H78" s="58"/>
      <c r="I78" s="68" t="s">
        <v>28</v>
      </c>
    </row>
    <row r="79" spans="1:9" x14ac:dyDescent="0.2">
      <c r="A79" s="9" t="s">
        <v>46</v>
      </c>
      <c r="B79" s="2"/>
      <c r="C79" s="3">
        <v>4000</v>
      </c>
      <c r="D79" s="2"/>
      <c r="E79" s="4">
        <v>4000</v>
      </c>
      <c r="F79" s="2"/>
      <c r="G79" s="58">
        <v>5506.1</v>
      </c>
      <c r="H79" s="58"/>
      <c r="I79" s="58">
        <f t="shared" si="0"/>
        <v>1506.1000000000004</v>
      </c>
    </row>
    <row r="80" spans="1:9" x14ac:dyDescent="0.2">
      <c r="A80" s="9" t="s">
        <v>47</v>
      </c>
      <c r="B80" s="2"/>
      <c r="C80" s="3">
        <v>600</v>
      </c>
      <c r="D80" s="2"/>
      <c r="E80" s="4">
        <v>600</v>
      </c>
      <c r="F80" s="2"/>
      <c r="G80" s="58"/>
      <c r="H80" s="58"/>
      <c r="I80" s="58">
        <f t="shared" si="0"/>
        <v>-600</v>
      </c>
    </row>
    <row r="81" spans="1:9" x14ac:dyDescent="0.2">
      <c r="A81" s="9" t="s">
        <v>89</v>
      </c>
      <c r="B81" s="2"/>
      <c r="C81" s="3">
        <v>5000</v>
      </c>
      <c r="D81" s="2"/>
      <c r="E81" s="4">
        <v>5000</v>
      </c>
      <c r="F81" s="2"/>
      <c r="G81" s="58"/>
      <c r="H81" s="58"/>
      <c r="I81" s="58">
        <f t="shared" si="0"/>
        <v>-5000</v>
      </c>
    </row>
    <row r="82" spans="1:9" x14ac:dyDescent="0.2">
      <c r="A82" s="9" t="s">
        <v>38</v>
      </c>
      <c r="B82" s="2"/>
      <c r="C82" s="3">
        <v>11000</v>
      </c>
      <c r="D82" s="2"/>
      <c r="E82" s="4">
        <v>11000</v>
      </c>
      <c r="F82" s="2"/>
      <c r="G82" s="58">
        <v>10501</v>
      </c>
      <c r="H82" s="58"/>
      <c r="I82" s="58">
        <f t="shared" si="0"/>
        <v>-499</v>
      </c>
    </row>
    <row r="83" spans="1:9" x14ac:dyDescent="0.2">
      <c r="A83" s="9" t="s">
        <v>48</v>
      </c>
      <c r="B83" s="2"/>
      <c r="C83" s="3">
        <v>4000</v>
      </c>
      <c r="D83" s="2"/>
      <c r="E83" s="4">
        <v>4000</v>
      </c>
      <c r="F83" s="2"/>
      <c r="G83" s="58">
        <v>2165.66</v>
      </c>
      <c r="H83" s="58"/>
      <c r="I83" s="58">
        <f t="shared" si="0"/>
        <v>-1834.3400000000001</v>
      </c>
    </row>
    <row r="84" spans="1:9" x14ac:dyDescent="0.2">
      <c r="A84" s="9" t="s">
        <v>49</v>
      </c>
      <c r="B84" s="2"/>
      <c r="C84" s="3">
        <v>3000</v>
      </c>
      <c r="D84" s="2"/>
      <c r="E84" s="4">
        <v>3000</v>
      </c>
      <c r="F84" s="2"/>
      <c r="G84" s="58">
        <v>2197.75</v>
      </c>
      <c r="H84" s="58"/>
      <c r="I84" s="58">
        <f t="shared" si="0"/>
        <v>-802.25</v>
      </c>
    </row>
    <row r="85" spans="1:9" x14ac:dyDescent="0.2">
      <c r="A85" s="9" t="s">
        <v>50</v>
      </c>
      <c r="B85" s="2"/>
      <c r="C85" s="3">
        <v>400</v>
      </c>
      <c r="D85" s="2"/>
      <c r="E85" s="4">
        <v>400</v>
      </c>
      <c r="F85" s="2"/>
      <c r="G85" s="58">
        <v>196.73</v>
      </c>
      <c r="H85" s="58"/>
      <c r="I85" s="58">
        <f t="shared" si="0"/>
        <v>-203.27</v>
      </c>
    </row>
    <row r="86" spans="1:9" x14ac:dyDescent="0.2">
      <c r="A86" s="9" t="s">
        <v>51</v>
      </c>
      <c r="B86" s="2"/>
      <c r="C86" s="3">
        <v>1000</v>
      </c>
      <c r="D86" s="2"/>
      <c r="E86" s="4">
        <v>1000</v>
      </c>
      <c r="F86" s="2"/>
      <c r="G86" s="58">
        <v>1485</v>
      </c>
      <c r="H86" s="58"/>
      <c r="I86" s="58">
        <f t="shared" si="0"/>
        <v>485</v>
      </c>
    </row>
    <row r="87" spans="1:9" x14ac:dyDescent="0.2">
      <c r="A87" s="9" t="s">
        <v>52</v>
      </c>
      <c r="B87" s="2"/>
      <c r="C87" s="3">
        <v>1500</v>
      </c>
      <c r="D87" s="2"/>
      <c r="E87" s="4">
        <v>1500</v>
      </c>
      <c r="F87" s="2"/>
      <c r="G87" s="58">
        <v>996.24</v>
      </c>
      <c r="H87" s="58"/>
      <c r="I87" s="58">
        <f t="shared" si="0"/>
        <v>-503.76</v>
      </c>
    </row>
    <row r="88" spans="1:9" x14ac:dyDescent="0.2">
      <c r="A88" s="9"/>
      <c r="B88" s="2"/>
      <c r="D88" s="2"/>
      <c r="E88" s="4"/>
      <c r="F88" s="2"/>
      <c r="G88" s="58"/>
      <c r="H88" s="58"/>
      <c r="I88" s="68" t="s">
        <v>28</v>
      </c>
    </row>
    <row r="89" spans="1:9" x14ac:dyDescent="0.2">
      <c r="A89" s="9" t="s">
        <v>39</v>
      </c>
      <c r="B89" s="2"/>
      <c r="C89" s="3">
        <v>20000</v>
      </c>
      <c r="D89" s="2"/>
      <c r="E89" s="4">
        <v>20000</v>
      </c>
      <c r="F89" s="2"/>
      <c r="G89" s="58">
        <v>4891.25</v>
      </c>
      <c r="H89" s="58"/>
      <c r="I89" s="58">
        <f t="shared" si="0"/>
        <v>-15108.75</v>
      </c>
    </row>
    <row r="90" spans="1:9" x14ac:dyDescent="0.2">
      <c r="B90" s="2"/>
      <c r="D90" s="2"/>
      <c r="E90" s="4"/>
      <c r="F90" s="2"/>
      <c r="G90" s="58"/>
      <c r="H90" s="58"/>
      <c r="I90" s="68" t="s">
        <v>28</v>
      </c>
    </row>
    <row r="91" spans="1:9" x14ac:dyDescent="0.2">
      <c r="A91" s="9" t="s">
        <v>53</v>
      </c>
      <c r="B91" s="2"/>
      <c r="D91" s="2"/>
      <c r="E91" s="4"/>
      <c r="F91" s="2"/>
      <c r="G91" s="58"/>
      <c r="H91" s="58"/>
      <c r="I91" s="68" t="s">
        <v>28</v>
      </c>
    </row>
    <row r="92" spans="1:9" x14ac:dyDescent="0.2">
      <c r="A92" s="9" t="s">
        <v>54</v>
      </c>
      <c r="B92" s="2"/>
      <c r="C92" s="3">
        <v>7000</v>
      </c>
      <c r="D92" s="2"/>
      <c r="E92" s="4">
        <v>7000</v>
      </c>
      <c r="F92" s="2"/>
      <c r="G92" s="58">
        <v>6533.28</v>
      </c>
      <c r="H92" s="58"/>
      <c r="I92" s="58">
        <f t="shared" si="0"/>
        <v>-466.72000000000025</v>
      </c>
    </row>
    <row r="93" spans="1:9" x14ac:dyDescent="0.2">
      <c r="A93" s="9" t="s">
        <v>55</v>
      </c>
      <c r="B93" s="2"/>
      <c r="C93" s="3">
        <v>4000</v>
      </c>
      <c r="D93" s="2"/>
      <c r="E93" s="4">
        <v>4000</v>
      </c>
      <c r="F93" s="2"/>
      <c r="G93" s="58">
        <v>17572.57</v>
      </c>
      <c r="H93" s="58"/>
      <c r="I93" s="58">
        <f t="shared" si="0"/>
        <v>13572.57</v>
      </c>
    </row>
    <row r="94" spans="1:9" x14ac:dyDescent="0.2">
      <c r="A94" s="9" t="s">
        <v>88</v>
      </c>
      <c r="B94" s="2"/>
      <c r="C94" s="3">
        <v>5000</v>
      </c>
      <c r="D94" s="2"/>
      <c r="E94" s="4">
        <v>5000</v>
      </c>
      <c r="F94" s="2"/>
      <c r="G94" s="58"/>
      <c r="H94" s="58"/>
      <c r="I94" s="58">
        <f t="shared" si="0"/>
        <v>-5000</v>
      </c>
    </row>
    <row r="95" spans="1:9" x14ac:dyDescent="0.2">
      <c r="A95" s="9"/>
      <c r="B95" s="2"/>
      <c r="D95" s="2"/>
      <c r="E95" s="4"/>
      <c r="F95" s="2"/>
      <c r="G95" s="58"/>
      <c r="H95" s="58"/>
      <c r="I95" s="68" t="s">
        <v>28</v>
      </c>
    </row>
    <row r="96" spans="1:9" x14ac:dyDescent="0.2">
      <c r="A96" s="17" t="s">
        <v>86</v>
      </c>
      <c r="B96" s="2"/>
      <c r="D96" s="2"/>
      <c r="E96" s="4"/>
      <c r="F96" s="2"/>
      <c r="G96" s="58"/>
      <c r="H96" s="58"/>
      <c r="I96" s="68" t="s">
        <v>28</v>
      </c>
    </row>
    <row r="97" spans="1:9" x14ac:dyDescent="0.2">
      <c r="A97" s="9" t="s">
        <v>76</v>
      </c>
      <c r="B97" s="2"/>
      <c r="C97" s="3">
        <v>200000</v>
      </c>
      <c r="D97" s="2"/>
      <c r="E97" s="4">
        <v>200000</v>
      </c>
      <c r="F97" s="2"/>
      <c r="G97" s="58">
        <v>187555.45</v>
      </c>
      <c r="H97" s="58"/>
      <c r="I97" s="58">
        <f t="shared" si="0"/>
        <v>-12444.549999999988</v>
      </c>
    </row>
    <row r="98" spans="1:9" x14ac:dyDescent="0.2">
      <c r="B98" s="2"/>
      <c r="D98" s="2"/>
      <c r="E98" s="4"/>
      <c r="F98" s="2"/>
      <c r="G98" s="58"/>
      <c r="H98" s="58"/>
      <c r="I98" s="68" t="s">
        <v>28</v>
      </c>
    </row>
    <row r="99" spans="1:9" x14ac:dyDescent="0.2">
      <c r="A99" s="2" t="s">
        <v>56</v>
      </c>
      <c r="B99" s="2"/>
      <c r="C99" s="3">
        <v>14000</v>
      </c>
      <c r="D99" s="2"/>
      <c r="E99" s="4">
        <v>14000</v>
      </c>
      <c r="F99" s="2"/>
      <c r="G99" s="58">
        <v>13084.85</v>
      </c>
      <c r="H99" s="58"/>
      <c r="I99" s="58">
        <f t="shared" si="0"/>
        <v>-915.14999999999964</v>
      </c>
    </row>
    <row r="100" spans="1:9" x14ac:dyDescent="0.2">
      <c r="B100" s="2"/>
      <c r="D100" s="2"/>
      <c r="E100" s="4"/>
      <c r="F100" s="2"/>
      <c r="G100" s="58"/>
      <c r="H100" s="58"/>
      <c r="I100" s="68" t="s">
        <v>28</v>
      </c>
    </row>
    <row r="101" spans="1:9" x14ac:dyDescent="0.2">
      <c r="A101" s="2" t="s">
        <v>57</v>
      </c>
      <c r="B101" s="2"/>
      <c r="C101" s="3">
        <v>1070</v>
      </c>
      <c r="D101" s="2"/>
      <c r="E101" s="4">
        <v>1070</v>
      </c>
      <c r="F101" s="2"/>
      <c r="G101" s="58">
        <v>969</v>
      </c>
      <c r="H101" s="58"/>
      <c r="I101" s="58">
        <f t="shared" si="0"/>
        <v>-101</v>
      </c>
    </row>
    <row r="102" spans="1:9" x14ac:dyDescent="0.2">
      <c r="B102" s="2"/>
      <c r="D102" s="2"/>
      <c r="E102" s="4"/>
      <c r="F102" s="2"/>
      <c r="G102" s="58"/>
      <c r="H102" s="58"/>
      <c r="I102" s="68" t="s">
        <v>28</v>
      </c>
    </row>
    <row r="103" spans="1:9" x14ac:dyDescent="0.2">
      <c r="A103" s="2" t="s">
        <v>58</v>
      </c>
      <c r="B103" s="2"/>
      <c r="C103" s="3">
        <v>7000</v>
      </c>
      <c r="D103" s="2"/>
      <c r="E103" s="4">
        <v>7000</v>
      </c>
      <c r="F103" s="2"/>
      <c r="G103" s="58">
        <v>3705.75</v>
      </c>
      <c r="H103" s="58"/>
      <c r="I103" s="58">
        <f t="shared" si="0"/>
        <v>-3294.25</v>
      </c>
    </row>
    <row r="104" spans="1:9" x14ac:dyDescent="0.2">
      <c r="A104" s="9" t="s">
        <v>77</v>
      </c>
      <c r="B104" s="2"/>
      <c r="C104" s="3">
        <v>6500</v>
      </c>
      <c r="D104" s="2"/>
      <c r="E104" s="4">
        <v>6500</v>
      </c>
      <c r="F104" s="2"/>
      <c r="G104" s="58">
        <v>7760.03</v>
      </c>
      <c r="H104" s="58"/>
      <c r="I104" s="58">
        <f t="shared" si="0"/>
        <v>1260.0299999999997</v>
      </c>
    </row>
    <row r="105" spans="1:9" x14ac:dyDescent="0.2">
      <c r="A105" s="2" t="s">
        <v>59</v>
      </c>
      <c r="B105" s="2"/>
      <c r="C105" s="3">
        <v>735</v>
      </c>
      <c r="D105" s="2"/>
      <c r="E105" s="4">
        <v>735</v>
      </c>
      <c r="F105" s="2"/>
      <c r="G105" s="58"/>
      <c r="H105" s="58"/>
      <c r="I105" s="58">
        <f t="shared" si="0"/>
        <v>-735</v>
      </c>
    </row>
    <row r="106" spans="1:9" x14ac:dyDescent="0.2">
      <c r="B106" s="2"/>
      <c r="D106" s="2"/>
      <c r="E106" s="4"/>
      <c r="F106" s="2"/>
      <c r="G106" s="58"/>
      <c r="H106" s="58"/>
      <c r="I106" s="68" t="s">
        <v>28</v>
      </c>
    </row>
    <row r="107" spans="1:9" x14ac:dyDescent="0.2">
      <c r="A107" s="17" t="s">
        <v>100</v>
      </c>
      <c r="B107" s="2"/>
      <c r="D107" s="2"/>
      <c r="E107" s="4"/>
      <c r="F107" s="2"/>
      <c r="G107" s="58"/>
      <c r="H107" s="58"/>
      <c r="I107" s="68" t="s">
        <v>28</v>
      </c>
    </row>
    <row r="108" spans="1:9" x14ac:dyDescent="0.2">
      <c r="A108" s="37" t="s">
        <v>101</v>
      </c>
      <c r="B108" s="2"/>
      <c r="D108" s="2"/>
      <c r="E108" s="4"/>
      <c r="F108" s="2"/>
      <c r="G108" s="58"/>
      <c r="H108" s="58"/>
      <c r="I108" s="68" t="s">
        <v>28</v>
      </c>
    </row>
    <row r="109" spans="1:9" x14ac:dyDescent="0.2">
      <c r="B109" s="2"/>
      <c r="C109" s="53" t="s">
        <v>28</v>
      </c>
      <c r="D109" s="2"/>
      <c r="E109" s="4" t="s">
        <v>28</v>
      </c>
      <c r="F109" s="2"/>
      <c r="G109" s="58"/>
      <c r="H109" s="58"/>
      <c r="I109" s="68" t="s">
        <v>28</v>
      </c>
    </row>
    <row r="110" spans="1:9" x14ac:dyDescent="0.2">
      <c r="A110" s="2" t="s">
        <v>60</v>
      </c>
      <c r="B110" s="2"/>
      <c r="C110" s="53" t="s">
        <v>28</v>
      </c>
      <c r="D110" s="2"/>
      <c r="E110" s="4" t="s">
        <v>28</v>
      </c>
      <c r="F110" s="2"/>
      <c r="G110" s="58"/>
      <c r="H110" s="58"/>
      <c r="I110" s="68" t="s">
        <v>28</v>
      </c>
    </row>
    <row r="111" spans="1:9" x14ac:dyDescent="0.2">
      <c r="A111" s="2" t="s">
        <v>79</v>
      </c>
      <c r="B111" s="2"/>
      <c r="C111" s="3">
        <v>12000</v>
      </c>
      <c r="D111" s="2"/>
      <c r="E111" s="4">
        <v>12000</v>
      </c>
      <c r="F111" s="2"/>
      <c r="G111" s="58">
        <v>6825</v>
      </c>
      <c r="H111" s="58"/>
      <c r="I111" s="58">
        <f t="shared" si="0"/>
        <v>-5175</v>
      </c>
    </row>
    <row r="112" spans="1:9" x14ac:dyDescent="0.2">
      <c r="A112" s="2" t="s">
        <v>80</v>
      </c>
      <c r="B112" s="2"/>
      <c r="C112" s="3">
        <v>1167</v>
      </c>
      <c r="D112" s="2"/>
      <c r="E112" s="4">
        <v>1167</v>
      </c>
      <c r="F112" s="2"/>
      <c r="G112" s="58">
        <v>677.25</v>
      </c>
      <c r="H112" s="58"/>
      <c r="I112" s="58">
        <f t="shared" si="0"/>
        <v>-489.75</v>
      </c>
    </row>
    <row r="113" spans="1:9" x14ac:dyDescent="0.2">
      <c r="B113" s="2"/>
      <c r="D113" s="2"/>
      <c r="E113" s="4"/>
      <c r="F113" s="2"/>
      <c r="G113" s="58"/>
      <c r="H113" s="58"/>
      <c r="I113" s="68" t="s">
        <v>28</v>
      </c>
    </row>
    <row r="114" spans="1:9" x14ac:dyDescent="0.2">
      <c r="A114" s="2" t="s">
        <v>61</v>
      </c>
      <c r="B114" s="2"/>
      <c r="C114" s="3">
        <v>4000</v>
      </c>
      <c r="D114" s="2"/>
      <c r="E114" s="4">
        <v>4000</v>
      </c>
      <c r="F114" s="2"/>
      <c r="G114" s="58">
        <v>3150</v>
      </c>
      <c r="H114" s="58"/>
      <c r="I114" s="58">
        <f t="shared" si="0"/>
        <v>-850</v>
      </c>
    </row>
    <row r="115" spans="1:9" x14ac:dyDescent="0.2">
      <c r="B115" s="2"/>
      <c r="D115" s="2"/>
      <c r="E115" s="4"/>
      <c r="F115" s="2"/>
      <c r="G115" s="58"/>
      <c r="H115" s="58"/>
      <c r="I115" s="68" t="s">
        <v>28</v>
      </c>
    </row>
    <row r="116" spans="1:9" x14ac:dyDescent="0.2">
      <c r="B116" s="2"/>
      <c r="D116" s="2"/>
      <c r="E116" s="4"/>
      <c r="F116" s="2"/>
      <c r="G116" s="58"/>
      <c r="H116" s="58"/>
      <c r="I116" s="68" t="s">
        <v>28</v>
      </c>
    </row>
    <row r="117" spans="1:9" x14ac:dyDescent="0.2">
      <c r="A117" s="2" t="s">
        <v>62</v>
      </c>
      <c r="B117" s="2"/>
      <c r="D117" s="2"/>
      <c r="E117" s="4"/>
      <c r="F117" s="2"/>
      <c r="G117" s="58"/>
      <c r="H117" s="58"/>
      <c r="I117" s="68" t="s">
        <v>28</v>
      </c>
    </row>
    <row r="118" spans="1:9" x14ac:dyDescent="0.2">
      <c r="A118" s="2" t="s">
        <v>63</v>
      </c>
      <c r="B118" s="2"/>
      <c r="C118" s="3">
        <v>600</v>
      </c>
      <c r="D118" s="2"/>
      <c r="E118" s="4">
        <v>600</v>
      </c>
      <c r="F118" s="2"/>
      <c r="G118" s="58">
        <v>516.14</v>
      </c>
      <c r="H118" s="58"/>
      <c r="I118" s="58">
        <f t="shared" si="0"/>
        <v>-83.860000000000014</v>
      </c>
    </row>
    <row r="119" spans="1:9" x14ac:dyDescent="0.2">
      <c r="A119" s="2" t="s">
        <v>55</v>
      </c>
      <c r="B119" s="2"/>
      <c r="C119" s="3">
        <v>1200</v>
      </c>
      <c r="D119" s="2"/>
      <c r="E119" s="4">
        <v>1200</v>
      </c>
      <c r="F119" s="2"/>
      <c r="G119" s="58">
        <v>11429.09</v>
      </c>
      <c r="H119" s="58"/>
      <c r="I119" s="58">
        <f t="shared" si="0"/>
        <v>10229.09</v>
      </c>
    </row>
    <row r="120" spans="1:9" x14ac:dyDescent="0.2">
      <c r="B120" s="2"/>
      <c r="C120" s="53" t="s">
        <v>28</v>
      </c>
      <c r="D120" s="2"/>
      <c r="E120" s="4" t="s">
        <v>28</v>
      </c>
      <c r="F120" s="2"/>
      <c r="G120" s="58"/>
      <c r="H120" s="58"/>
      <c r="I120" s="68" t="s">
        <v>28</v>
      </c>
    </row>
    <row r="121" spans="1:9" x14ac:dyDescent="0.2">
      <c r="B121" s="2"/>
      <c r="D121" s="2"/>
      <c r="E121" s="4"/>
      <c r="F121" s="2"/>
      <c r="G121" s="58"/>
      <c r="H121" s="58"/>
      <c r="I121" s="68" t="s">
        <v>28</v>
      </c>
    </row>
    <row r="122" spans="1:9" x14ac:dyDescent="0.2">
      <c r="A122" s="2" t="s">
        <v>64</v>
      </c>
      <c r="B122" s="2"/>
      <c r="C122" s="53" t="s">
        <v>28</v>
      </c>
      <c r="D122" s="2"/>
      <c r="E122" s="4" t="s">
        <v>28</v>
      </c>
      <c r="F122" s="2"/>
      <c r="G122" s="58"/>
      <c r="H122" s="58"/>
      <c r="I122" s="68" t="s">
        <v>28</v>
      </c>
    </row>
    <row r="123" spans="1:9" x14ac:dyDescent="0.2">
      <c r="A123" s="2" t="s">
        <v>63</v>
      </c>
      <c r="B123" s="2"/>
      <c r="C123" s="3">
        <v>15000</v>
      </c>
      <c r="D123" s="2"/>
      <c r="E123" s="4">
        <v>15000</v>
      </c>
      <c r="F123" s="2"/>
      <c r="G123" s="58"/>
      <c r="H123" s="58"/>
      <c r="I123" s="58">
        <f t="shared" si="0"/>
        <v>-15000</v>
      </c>
    </row>
    <row r="124" spans="1:9" x14ac:dyDescent="0.2">
      <c r="A124" s="2" t="s">
        <v>55</v>
      </c>
      <c r="B124" s="2"/>
      <c r="C124" s="3">
        <v>4000</v>
      </c>
      <c r="D124" s="2"/>
      <c r="E124" s="4">
        <v>4000</v>
      </c>
      <c r="F124" s="2"/>
      <c r="G124" s="58">
        <v>4711.76</v>
      </c>
      <c r="H124" s="58"/>
      <c r="I124" s="58">
        <f t="shared" si="0"/>
        <v>711.76000000000022</v>
      </c>
    </row>
    <row r="125" spans="1:9" x14ac:dyDescent="0.2">
      <c r="B125" s="2"/>
      <c r="D125" s="2"/>
      <c r="E125" s="4"/>
      <c r="F125" s="2"/>
      <c r="G125" s="58"/>
      <c r="H125" s="58"/>
      <c r="I125" s="68" t="s">
        <v>28</v>
      </c>
    </row>
    <row r="126" spans="1:9" x14ac:dyDescent="0.2">
      <c r="A126" s="2" t="s">
        <v>65</v>
      </c>
      <c r="B126" s="2"/>
      <c r="C126" s="3">
        <v>1500</v>
      </c>
      <c r="D126" s="2"/>
      <c r="E126" s="4">
        <v>1500</v>
      </c>
      <c r="F126" s="2"/>
      <c r="G126" s="58"/>
      <c r="H126" s="58"/>
      <c r="I126" s="58">
        <f t="shared" si="0"/>
        <v>-1500</v>
      </c>
    </row>
    <row r="127" spans="1:9" x14ac:dyDescent="0.2">
      <c r="B127" s="2"/>
      <c r="D127" s="2"/>
      <c r="E127" s="4"/>
      <c r="F127" s="2"/>
      <c r="G127" s="58"/>
      <c r="H127" s="58"/>
      <c r="I127" s="68" t="s">
        <v>28</v>
      </c>
    </row>
    <row r="128" spans="1:9" x14ac:dyDescent="0.2">
      <c r="A128" s="2" t="s">
        <v>66</v>
      </c>
      <c r="B128" s="2"/>
      <c r="C128" s="3">
        <v>3000</v>
      </c>
      <c r="D128" s="2"/>
      <c r="E128" s="4">
        <v>3000</v>
      </c>
      <c r="F128" s="2"/>
      <c r="G128" s="58">
        <v>52.16</v>
      </c>
      <c r="H128" s="58"/>
      <c r="I128" s="58">
        <f t="shared" si="0"/>
        <v>-2947.84</v>
      </c>
    </row>
    <row r="129" spans="1:9" x14ac:dyDescent="0.2">
      <c r="B129" s="2"/>
      <c r="D129" s="2"/>
      <c r="E129" s="4"/>
      <c r="F129" s="2"/>
      <c r="G129" s="58"/>
      <c r="H129" s="58"/>
      <c r="I129" s="68" t="s">
        <v>28</v>
      </c>
    </row>
    <row r="130" spans="1:9" x14ac:dyDescent="0.2">
      <c r="A130" s="9" t="s">
        <v>78</v>
      </c>
      <c r="B130" s="2"/>
      <c r="C130" s="3">
        <v>2000</v>
      </c>
      <c r="D130" s="2"/>
      <c r="E130" s="4">
        <v>2000</v>
      </c>
      <c r="F130" s="2"/>
      <c r="G130" s="58">
        <v>412.21</v>
      </c>
      <c r="H130" s="58"/>
      <c r="I130" s="58">
        <f t="shared" si="0"/>
        <v>-1587.79</v>
      </c>
    </row>
    <row r="131" spans="1:9" x14ac:dyDescent="0.2">
      <c r="A131" s="9"/>
      <c r="B131" s="2"/>
      <c r="C131" s="53" t="s">
        <v>28</v>
      </c>
      <c r="D131" s="2"/>
      <c r="E131" s="4" t="s">
        <v>28</v>
      </c>
      <c r="F131" s="2"/>
      <c r="G131" s="58"/>
      <c r="H131" s="58"/>
      <c r="I131" s="68" t="s">
        <v>28</v>
      </c>
    </row>
    <row r="132" spans="1:9" x14ac:dyDescent="0.2">
      <c r="A132" s="2" t="s">
        <v>67</v>
      </c>
      <c r="B132" s="2"/>
      <c r="C132" s="3">
        <v>1000</v>
      </c>
      <c r="D132" s="2"/>
      <c r="E132" s="4">
        <v>1000</v>
      </c>
      <c r="F132" s="2"/>
      <c r="G132" s="58"/>
      <c r="H132" s="58"/>
      <c r="I132" s="58">
        <f t="shared" si="0"/>
        <v>-1000</v>
      </c>
    </row>
    <row r="133" spans="1:9" x14ac:dyDescent="0.2">
      <c r="B133" s="2"/>
      <c r="D133" s="2"/>
      <c r="E133" s="4"/>
      <c r="F133" s="2"/>
      <c r="G133" s="58"/>
      <c r="H133" s="58"/>
      <c r="I133" s="68" t="s">
        <v>28</v>
      </c>
    </row>
    <row r="134" spans="1:9" x14ac:dyDescent="0.2">
      <c r="B134" s="2"/>
      <c r="D134" s="2"/>
      <c r="E134" s="4"/>
      <c r="F134" s="2"/>
      <c r="G134" s="58"/>
      <c r="H134" s="58"/>
      <c r="I134" s="68" t="s">
        <v>28</v>
      </c>
    </row>
    <row r="135" spans="1:9" x14ac:dyDescent="0.2">
      <c r="B135" s="2"/>
      <c r="C135" s="53" t="s">
        <v>28</v>
      </c>
      <c r="D135" s="2"/>
      <c r="E135" s="4" t="s">
        <v>28</v>
      </c>
      <c r="F135" s="2"/>
      <c r="G135" s="58"/>
      <c r="H135" s="58"/>
      <c r="I135" s="68" t="s">
        <v>28</v>
      </c>
    </row>
    <row r="136" spans="1:9" x14ac:dyDescent="0.2">
      <c r="A136" s="17" t="s">
        <v>87</v>
      </c>
      <c r="B136" s="2"/>
      <c r="C136" s="53" t="s">
        <v>28</v>
      </c>
      <c r="D136" s="2"/>
      <c r="E136" s="4" t="s">
        <v>28</v>
      </c>
      <c r="F136" s="2"/>
      <c r="G136" s="58"/>
      <c r="H136" s="58"/>
      <c r="I136" s="68" t="s">
        <v>28</v>
      </c>
    </row>
    <row r="137" spans="1:9" x14ac:dyDescent="0.2">
      <c r="A137" s="2" t="s">
        <v>71</v>
      </c>
      <c r="B137" s="2"/>
      <c r="C137" s="3">
        <v>2000</v>
      </c>
      <c r="D137" s="2"/>
      <c r="E137" s="4">
        <v>2000</v>
      </c>
      <c r="F137" s="2"/>
      <c r="G137" s="58">
        <v>550</v>
      </c>
      <c r="H137" s="58"/>
      <c r="I137" s="58">
        <f t="shared" ref="I137:I146" si="1">+G137-E137</f>
        <v>-1450</v>
      </c>
    </row>
    <row r="138" spans="1:9" x14ac:dyDescent="0.2">
      <c r="A138" s="2" t="s">
        <v>68</v>
      </c>
      <c r="B138" s="2"/>
      <c r="C138" s="3">
        <v>2000</v>
      </c>
      <c r="D138" s="2"/>
      <c r="E138" s="4">
        <v>2000</v>
      </c>
      <c r="F138" s="2"/>
      <c r="G138" s="58">
        <v>500</v>
      </c>
      <c r="H138" s="58"/>
      <c r="I138" s="58">
        <f t="shared" si="1"/>
        <v>-1500</v>
      </c>
    </row>
    <row r="139" spans="1:9" x14ac:dyDescent="0.2">
      <c r="A139" s="2" t="s">
        <v>69</v>
      </c>
      <c r="B139" s="2"/>
      <c r="C139" s="3">
        <v>430</v>
      </c>
      <c r="D139" s="2"/>
      <c r="E139" s="4">
        <v>430</v>
      </c>
      <c r="F139" s="2"/>
      <c r="G139" s="58"/>
      <c r="H139" s="58"/>
      <c r="I139" s="58">
        <f t="shared" si="1"/>
        <v>-430</v>
      </c>
    </row>
    <row r="140" spans="1:9" x14ac:dyDescent="0.2">
      <c r="A140" s="2" t="s">
        <v>70</v>
      </c>
      <c r="B140" s="2"/>
      <c r="C140" s="3">
        <v>750</v>
      </c>
      <c r="D140" s="2"/>
      <c r="E140" s="4">
        <v>750</v>
      </c>
      <c r="F140" s="2"/>
      <c r="G140" s="58">
        <v>750</v>
      </c>
      <c r="H140" s="58"/>
      <c r="I140" s="58">
        <f t="shared" si="1"/>
        <v>0</v>
      </c>
    </row>
    <row r="141" spans="1:9" x14ac:dyDescent="0.2">
      <c r="A141" s="2" t="s">
        <v>72</v>
      </c>
      <c r="B141" s="2"/>
      <c r="C141" s="3">
        <v>2000</v>
      </c>
      <c r="D141" s="2"/>
      <c r="E141" s="4">
        <v>2000</v>
      </c>
      <c r="F141" s="2"/>
      <c r="G141" s="58"/>
      <c r="H141" s="58"/>
      <c r="I141" s="58">
        <f t="shared" si="1"/>
        <v>-2000</v>
      </c>
    </row>
    <row r="142" spans="1:9" x14ac:dyDescent="0.2">
      <c r="B142" s="2"/>
      <c r="C142" s="53" t="s">
        <v>28</v>
      </c>
      <c r="D142" s="2"/>
      <c r="E142" s="4" t="s">
        <v>28</v>
      </c>
      <c r="F142" s="2"/>
      <c r="G142" s="58"/>
      <c r="H142" s="58"/>
      <c r="I142" s="68" t="s">
        <v>28</v>
      </c>
    </row>
    <row r="143" spans="1:9" x14ac:dyDescent="0.2">
      <c r="A143" s="2" t="s">
        <v>73</v>
      </c>
      <c r="B143" s="2"/>
      <c r="C143" s="3">
        <v>500</v>
      </c>
      <c r="D143" s="2"/>
      <c r="E143" s="4">
        <v>500</v>
      </c>
      <c r="F143" s="2"/>
      <c r="G143" s="58">
        <v>-3972.51</v>
      </c>
      <c r="H143" s="58"/>
      <c r="I143" s="58">
        <f t="shared" si="1"/>
        <v>-4472.51</v>
      </c>
    </row>
    <row r="144" spans="1:9" x14ac:dyDescent="0.2">
      <c r="A144" s="2" t="s">
        <v>74</v>
      </c>
      <c r="B144" s="2"/>
      <c r="C144" s="30">
        <v>12550</v>
      </c>
      <c r="D144" s="2"/>
      <c r="E144" s="4">
        <v>12550</v>
      </c>
      <c r="F144" s="2"/>
      <c r="G144" s="58">
        <v>12892.16</v>
      </c>
      <c r="H144" s="58"/>
      <c r="I144" s="58">
        <f t="shared" si="1"/>
        <v>342.15999999999985</v>
      </c>
    </row>
    <row r="145" spans="1:9" x14ac:dyDescent="0.2">
      <c r="B145" s="2"/>
      <c r="C145" s="53" t="s">
        <v>28</v>
      </c>
      <c r="D145" s="2"/>
      <c r="E145" s="4" t="s">
        <v>28</v>
      </c>
      <c r="F145" s="2"/>
      <c r="G145" s="58"/>
      <c r="H145" s="58"/>
      <c r="I145" s="68" t="s">
        <v>28</v>
      </c>
    </row>
    <row r="146" spans="1:9" x14ac:dyDescent="0.2">
      <c r="A146" s="9" t="s">
        <v>75</v>
      </c>
      <c r="B146" s="2"/>
      <c r="C146" s="24">
        <v>1000</v>
      </c>
      <c r="D146" s="2"/>
      <c r="E146" s="4">
        <v>1000</v>
      </c>
      <c r="F146" s="2"/>
      <c r="G146" s="58"/>
      <c r="H146" s="58"/>
      <c r="I146" s="58">
        <f t="shared" si="1"/>
        <v>-1000</v>
      </c>
    </row>
    <row r="147" spans="1:9" x14ac:dyDescent="0.2">
      <c r="B147" s="2"/>
      <c r="D147" s="2"/>
      <c r="E147" s="4"/>
      <c r="F147" s="2"/>
      <c r="G147" s="58"/>
      <c r="H147" s="58"/>
      <c r="I147" s="68" t="s">
        <v>28</v>
      </c>
    </row>
    <row r="148" spans="1:9" x14ac:dyDescent="0.2">
      <c r="B148" s="2"/>
      <c r="D148" s="2"/>
      <c r="E148" s="4"/>
      <c r="F148" s="2"/>
      <c r="G148" s="58"/>
      <c r="H148" s="58"/>
      <c r="I148" s="68" t="s">
        <v>28</v>
      </c>
    </row>
    <row r="149" spans="1:9" ht="13.5" thickBot="1" x14ac:dyDescent="0.25">
      <c r="B149" s="2"/>
      <c r="C149" s="25">
        <f>SUM(C61:C148)</f>
        <v>416112</v>
      </c>
      <c r="D149" s="2"/>
      <c r="E149" s="65">
        <f>SUM(E60:E148)</f>
        <v>416112</v>
      </c>
      <c r="F149" s="2"/>
      <c r="G149" s="70">
        <f>SUM(G62:G148)</f>
        <v>340948.22000000003</v>
      </c>
      <c r="H149" s="58"/>
      <c r="I149" s="71">
        <f>+G149-E149</f>
        <v>-75163.77999999997</v>
      </c>
    </row>
    <row r="150" spans="1:9" ht="13.5" thickTop="1" x14ac:dyDescent="0.2">
      <c r="A150"/>
      <c r="C150"/>
      <c r="E150"/>
    </row>
    <row r="151" spans="1:9" x14ac:dyDescent="0.2">
      <c r="A151"/>
      <c r="C151"/>
      <c r="E151"/>
    </row>
    <row r="152" spans="1:9" x14ac:dyDescent="0.2">
      <c r="A152"/>
      <c r="C152"/>
      <c r="E152"/>
    </row>
    <row r="153" spans="1:9" x14ac:dyDescent="0.2">
      <c r="A153"/>
      <c r="C153"/>
      <c r="E153"/>
    </row>
    <row r="154" spans="1:9" x14ac:dyDescent="0.2">
      <c r="A154"/>
      <c r="C154"/>
      <c r="E154"/>
    </row>
    <row r="155" spans="1:9" x14ac:dyDescent="0.2">
      <c r="A155"/>
      <c r="C155"/>
      <c r="E155"/>
    </row>
    <row r="156" spans="1:9" x14ac:dyDescent="0.2">
      <c r="A156"/>
      <c r="C156"/>
      <c r="E156"/>
    </row>
    <row r="157" spans="1:9" x14ac:dyDescent="0.2">
      <c r="A157"/>
      <c r="C157"/>
      <c r="E157"/>
    </row>
    <row r="158" spans="1:9" x14ac:dyDescent="0.2">
      <c r="A158"/>
      <c r="C158"/>
      <c r="E158"/>
    </row>
    <row r="159" spans="1:9" x14ac:dyDescent="0.2">
      <c r="A159"/>
      <c r="C159"/>
      <c r="E159"/>
    </row>
    <row r="160" spans="1:9" x14ac:dyDescent="0.2">
      <c r="A160"/>
      <c r="C160"/>
      <c r="E160"/>
    </row>
    <row r="161" spans="1:5" x14ac:dyDescent="0.2">
      <c r="A161"/>
      <c r="C161"/>
      <c r="E161"/>
    </row>
    <row r="162" spans="1:5" x14ac:dyDescent="0.2">
      <c r="A162"/>
      <c r="C162"/>
      <c r="E162"/>
    </row>
    <row r="163" spans="1:5" x14ac:dyDescent="0.2">
      <c r="A163"/>
      <c r="C163"/>
      <c r="E163"/>
    </row>
    <row r="164" spans="1:5" x14ac:dyDescent="0.2">
      <c r="A164"/>
      <c r="C164"/>
      <c r="E164"/>
    </row>
    <row r="165" spans="1:5" x14ac:dyDescent="0.2">
      <c r="A165"/>
      <c r="C165"/>
      <c r="E165"/>
    </row>
    <row r="166" spans="1:5" x14ac:dyDescent="0.2">
      <c r="A166"/>
      <c r="C166"/>
      <c r="E166"/>
    </row>
    <row r="167" spans="1:5" x14ac:dyDescent="0.2">
      <c r="A167"/>
      <c r="C167"/>
      <c r="E167"/>
    </row>
    <row r="168" spans="1:5" x14ac:dyDescent="0.2">
      <c r="A168"/>
      <c r="C168"/>
      <c r="E168"/>
    </row>
    <row r="169" spans="1:5" x14ac:dyDescent="0.2">
      <c r="A169"/>
      <c r="C169"/>
      <c r="E169"/>
    </row>
    <row r="170" spans="1:5" x14ac:dyDescent="0.2">
      <c r="A170"/>
      <c r="C170"/>
      <c r="E170"/>
    </row>
    <row r="171" spans="1:5" x14ac:dyDescent="0.2">
      <c r="A171"/>
      <c r="C171"/>
      <c r="E171"/>
    </row>
    <row r="172" spans="1:5" x14ac:dyDescent="0.2">
      <c r="A172"/>
      <c r="C172"/>
      <c r="E172"/>
    </row>
    <row r="173" spans="1:5" x14ac:dyDescent="0.2">
      <c r="A173"/>
      <c r="C173"/>
      <c r="E173"/>
    </row>
    <row r="174" spans="1:5" x14ac:dyDescent="0.2">
      <c r="A174"/>
      <c r="C174"/>
      <c r="E174"/>
    </row>
    <row r="175" spans="1:5" x14ac:dyDescent="0.2">
      <c r="A175"/>
      <c r="C175"/>
      <c r="E175"/>
    </row>
    <row r="176" spans="1:5" x14ac:dyDescent="0.2">
      <c r="A176"/>
      <c r="C176"/>
      <c r="E176"/>
    </row>
    <row r="177" spans="1:5" x14ac:dyDescent="0.2">
      <c r="A177"/>
      <c r="C177"/>
      <c r="E177"/>
    </row>
    <row r="178" spans="1:5" x14ac:dyDescent="0.2">
      <c r="A178"/>
      <c r="C178"/>
      <c r="E178"/>
    </row>
    <row r="179" spans="1:5" x14ac:dyDescent="0.2">
      <c r="A179"/>
      <c r="C179"/>
      <c r="E179"/>
    </row>
    <row r="180" spans="1:5" x14ac:dyDescent="0.2">
      <c r="A180"/>
      <c r="C180"/>
      <c r="E180"/>
    </row>
    <row r="181" spans="1:5" x14ac:dyDescent="0.2">
      <c r="A181"/>
      <c r="C181"/>
      <c r="E181"/>
    </row>
    <row r="182" spans="1:5" x14ac:dyDescent="0.2">
      <c r="A182"/>
      <c r="C182"/>
      <c r="E182"/>
    </row>
    <row r="183" spans="1:5" x14ac:dyDescent="0.2">
      <c r="A183"/>
      <c r="C183"/>
      <c r="E183"/>
    </row>
    <row r="184" spans="1:5" x14ac:dyDescent="0.2">
      <c r="A184"/>
      <c r="C184"/>
      <c r="E184"/>
    </row>
    <row r="185" spans="1:5" x14ac:dyDescent="0.2">
      <c r="A185"/>
      <c r="C185"/>
      <c r="E185"/>
    </row>
    <row r="186" spans="1:5" x14ac:dyDescent="0.2">
      <c r="A186"/>
      <c r="C186"/>
      <c r="E186"/>
    </row>
    <row r="187" spans="1:5" x14ac:dyDescent="0.2">
      <c r="A187"/>
      <c r="C187"/>
      <c r="E187"/>
    </row>
    <row r="188" spans="1:5" x14ac:dyDescent="0.2">
      <c r="A188"/>
      <c r="C188"/>
      <c r="E188"/>
    </row>
    <row r="189" spans="1:5" x14ac:dyDescent="0.2">
      <c r="A189"/>
      <c r="C189"/>
      <c r="E189"/>
    </row>
    <row r="190" spans="1:5" x14ac:dyDescent="0.2">
      <c r="A190"/>
      <c r="C190"/>
      <c r="E190"/>
    </row>
    <row r="191" spans="1:5" x14ac:dyDescent="0.2">
      <c r="A191"/>
      <c r="C191"/>
      <c r="E191"/>
    </row>
    <row r="192" spans="1:5" x14ac:dyDescent="0.2">
      <c r="A192"/>
      <c r="C192"/>
      <c r="E192"/>
    </row>
    <row r="193" spans="1:5" x14ac:dyDescent="0.2">
      <c r="A193"/>
      <c r="C193"/>
      <c r="E193"/>
    </row>
    <row r="194" spans="1:5" x14ac:dyDescent="0.2">
      <c r="A194"/>
      <c r="C194"/>
      <c r="E194"/>
    </row>
    <row r="195" spans="1:5" x14ac:dyDescent="0.2">
      <c r="A195"/>
      <c r="C195"/>
      <c r="E195"/>
    </row>
    <row r="196" spans="1:5" x14ac:dyDescent="0.2">
      <c r="A196"/>
      <c r="C196"/>
      <c r="E196"/>
    </row>
    <row r="197" spans="1:5" x14ac:dyDescent="0.2">
      <c r="A197"/>
      <c r="C197"/>
      <c r="E197"/>
    </row>
    <row r="198" spans="1:5" x14ac:dyDescent="0.2">
      <c r="A198"/>
      <c r="C198"/>
      <c r="E198"/>
    </row>
    <row r="199" spans="1:5" x14ac:dyDescent="0.2">
      <c r="A199"/>
      <c r="C199"/>
      <c r="E199"/>
    </row>
    <row r="200" spans="1:5" x14ac:dyDescent="0.2">
      <c r="A200"/>
      <c r="C200"/>
      <c r="E200"/>
    </row>
    <row r="201" spans="1:5" x14ac:dyDescent="0.2">
      <c r="A201"/>
      <c r="C201"/>
      <c r="E201"/>
    </row>
    <row r="202" spans="1:5" x14ac:dyDescent="0.2">
      <c r="A202"/>
      <c r="C202"/>
      <c r="E202"/>
    </row>
    <row r="203" spans="1:5" x14ac:dyDescent="0.2">
      <c r="A203"/>
      <c r="C203"/>
      <c r="E203"/>
    </row>
    <row r="204" spans="1:5" x14ac:dyDescent="0.2">
      <c r="A204"/>
      <c r="C204"/>
      <c r="E204"/>
    </row>
    <row r="205" spans="1:5" x14ac:dyDescent="0.2">
      <c r="A205"/>
      <c r="C205"/>
      <c r="E205"/>
    </row>
    <row r="206" spans="1:5" x14ac:dyDescent="0.2">
      <c r="A206"/>
      <c r="C206"/>
      <c r="E206"/>
    </row>
    <row r="207" spans="1:5" x14ac:dyDescent="0.2">
      <c r="A207"/>
      <c r="C207"/>
      <c r="E207"/>
    </row>
    <row r="208" spans="1:5" x14ac:dyDescent="0.2">
      <c r="A208"/>
      <c r="C208"/>
      <c r="E208"/>
    </row>
    <row r="209" spans="1:5" x14ac:dyDescent="0.2">
      <c r="A209"/>
      <c r="C209"/>
      <c r="E209"/>
    </row>
    <row r="210" spans="1:5" x14ac:dyDescent="0.2">
      <c r="A210"/>
      <c r="C210"/>
      <c r="E210"/>
    </row>
    <row r="211" spans="1:5" x14ac:dyDescent="0.2">
      <c r="A211"/>
      <c r="C211"/>
      <c r="E211"/>
    </row>
    <row r="212" spans="1:5" x14ac:dyDescent="0.2">
      <c r="A212"/>
      <c r="C212"/>
      <c r="E212"/>
    </row>
    <row r="213" spans="1:5" x14ac:dyDescent="0.2">
      <c r="A213"/>
      <c r="C213"/>
      <c r="E213"/>
    </row>
    <row r="214" spans="1:5" x14ac:dyDescent="0.2">
      <c r="A214"/>
      <c r="C214"/>
      <c r="E214"/>
    </row>
    <row r="215" spans="1:5" x14ac:dyDescent="0.2">
      <c r="A215"/>
      <c r="C215"/>
      <c r="E215"/>
    </row>
    <row r="216" spans="1:5" x14ac:dyDescent="0.2">
      <c r="A216"/>
      <c r="C216"/>
      <c r="E216"/>
    </row>
    <row r="217" spans="1:5" x14ac:dyDescent="0.2">
      <c r="A217"/>
      <c r="C217"/>
      <c r="E217"/>
    </row>
    <row r="218" spans="1:5" x14ac:dyDescent="0.2">
      <c r="A218"/>
      <c r="C218"/>
      <c r="E218"/>
    </row>
    <row r="219" spans="1:5" x14ac:dyDescent="0.2">
      <c r="A219"/>
      <c r="C219"/>
      <c r="E219"/>
    </row>
    <row r="220" spans="1:5" x14ac:dyDescent="0.2">
      <c r="A220"/>
      <c r="C220"/>
      <c r="E220"/>
    </row>
    <row r="221" spans="1:5" x14ac:dyDescent="0.2">
      <c r="A221"/>
      <c r="C221"/>
      <c r="E221"/>
    </row>
    <row r="222" spans="1:5" x14ac:dyDescent="0.2">
      <c r="A222"/>
      <c r="C222"/>
      <c r="E222"/>
    </row>
    <row r="223" spans="1:5" x14ac:dyDescent="0.2">
      <c r="A223"/>
      <c r="C223"/>
      <c r="E223"/>
    </row>
    <row r="224" spans="1:5" x14ac:dyDescent="0.2">
      <c r="A224"/>
      <c r="C224"/>
      <c r="E224"/>
    </row>
    <row r="225" spans="1:5" x14ac:dyDescent="0.2">
      <c r="A225"/>
      <c r="C225"/>
      <c r="E225"/>
    </row>
    <row r="226" spans="1:5" x14ac:dyDescent="0.2">
      <c r="A226"/>
      <c r="C226"/>
      <c r="E226"/>
    </row>
    <row r="227" spans="1:5" x14ac:dyDescent="0.2">
      <c r="A227"/>
      <c r="C227"/>
      <c r="E227"/>
    </row>
    <row r="228" spans="1:5" x14ac:dyDescent="0.2">
      <c r="A228"/>
      <c r="C228"/>
      <c r="E228"/>
    </row>
    <row r="229" spans="1:5" x14ac:dyDescent="0.2">
      <c r="A229"/>
      <c r="C229"/>
      <c r="E229"/>
    </row>
    <row r="230" spans="1:5" x14ac:dyDescent="0.2">
      <c r="A230"/>
      <c r="C230"/>
      <c r="E230"/>
    </row>
    <row r="231" spans="1:5" x14ac:dyDescent="0.2">
      <c r="A231"/>
      <c r="C231"/>
      <c r="E231"/>
    </row>
    <row r="232" spans="1:5" x14ac:dyDescent="0.2">
      <c r="A232"/>
      <c r="C232"/>
      <c r="E232"/>
    </row>
    <row r="233" spans="1:5" x14ac:dyDescent="0.2">
      <c r="A233"/>
      <c r="C233"/>
      <c r="E233"/>
    </row>
    <row r="234" spans="1:5" x14ac:dyDescent="0.2">
      <c r="A234"/>
      <c r="C234"/>
      <c r="E234"/>
    </row>
    <row r="235" spans="1:5" x14ac:dyDescent="0.2">
      <c r="A235"/>
      <c r="C235"/>
      <c r="E235"/>
    </row>
    <row r="236" spans="1:5" x14ac:dyDescent="0.2">
      <c r="A236"/>
      <c r="C236"/>
      <c r="E236"/>
    </row>
    <row r="237" spans="1:5" x14ac:dyDescent="0.2">
      <c r="A237"/>
      <c r="C237"/>
      <c r="E237"/>
    </row>
    <row r="238" spans="1:5" x14ac:dyDescent="0.2">
      <c r="A238"/>
      <c r="C238"/>
      <c r="E238"/>
    </row>
    <row r="239" spans="1:5" x14ac:dyDescent="0.2">
      <c r="A239"/>
      <c r="C239"/>
      <c r="E239"/>
    </row>
    <row r="240" spans="1:5" x14ac:dyDescent="0.2">
      <c r="A240"/>
      <c r="C240"/>
      <c r="E240"/>
    </row>
    <row r="241" spans="1:5" x14ac:dyDescent="0.2">
      <c r="A241"/>
      <c r="C241"/>
      <c r="E241"/>
    </row>
    <row r="242" spans="1:5" x14ac:dyDescent="0.2">
      <c r="A242"/>
      <c r="C242"/>
      <c r="E242"/>
    </row>
    <row r="243" spans="1:5" x14ac:dyDescent="0.2">
      <c r="A243"/>
      <c r="C243"/>
      <c r="E243"/>
    </row>
    <row r="244" spans="1:5" x14ac:dyDescent="0.2">
      <c r="A244"/>
      <c r="C244"/>
      <c r="E244"/>
    </row>
    <row r="245" spans="1:5" x14ac:dyDescent="0.2">
      <c r="A245"/>
      <c r="C245"/>
      <c r="E245"/>
    </row>
    <row r="246" spans="1:5" x14ac:dyDescent="0.2">
      <c r="A246"/>
      <c r="C246"/>
      <c r="E246"/>
    </row>
    <row r="247" spans="1:5" x14ac:dyDescent="0.2">
      <c r="A247"/>
      <c r="C247"/>
      <c r="E247"/>
    </row>
    <row r="248" spans="1:5" x14ac:dyDescent="0.2">
      <c r="A248"/>
      <c r="C248"/>
      <c r="E248"/>
    </row>
    <row r="249" spans="1:5" x14ac:dyDescent="0.2">
      <c r="A249"/>
      <c r="C249"/>
      <c r="E249"/>
    </row>
    <row r="250" spans="1:5" x14ac:dyDescent="0.2">
      <c r="A250"/>
      <c r="C250"/>
      <c r="E250"/>
    </row>
    <row r="251" spans="1:5" x14ac:dyDescent="0.2">
      <c r="A251"/>
      <c r="C251"/>
      <c r="E251"/>
    </row>
    <row r="252" spans="1:5" x14ac:dyDescent="0.2">
      <c r="A252"/>
      <c r="C252"/>
      <c r="E252"/>
    </row>
    <row r="253" spans="1:5" x14ac:dyDescent="0.2">
      <c r="A253"/>
      <c r="C253"/>
      <c r="E253"/>
    </row>
    <row r="254" spans="1:5" x14ac:dyDescent="0.2">
      <c r="A254"/>
      <c r="C254"/>
      <c r="E254"/>
    </row>
    <row r="255" spans="1:5" x14ac:dyDescent="0.2">
      <c r="A255"/>
      <c r="C255"/>
      <c r="E255"/>
    </row>
    <row r="256" spans="1:5" x14ac:dyDescent="0.2">
      <c r="A256"/>
      <c r="C256"/>
      <c r="E256"/>
    </row>
    <row r="257" spans="1:5" x14ac:dyDescent="0.2">
      <c r="A257"/>
      <c r="C257"/>
      <c r="E257"/>
    </row>
    <row r="258" spans="1:5" x14ac:dyDescent="0.2">
      <c r="A258"/>
      <c r="C258"/>
      <c r="E258"/>
    </row>
    <row r="259" spans="1:5" x14ac:dyDescent="0.2">
      <c r="A259"/>
      <c r="C259"/>
      <c r="E259"/>
    </row>
    <row r="260" spans="1:5" x14ac:dyDescent="0.2">
      <c r="A260"/>
      <c r="C260"/>
      <c r="E260"/>
    </row>
    <row r="261" spans="1:5" x14ac:dyDescent="0.2">
      <c r="A261"/>
      <c r="C261"/>
      <c r="E261"/>
    </row>
    <row r="262" spans="1:5" x14ac:dyDescent="0.2">
      <c r="A262"/>
      <c r="C262"/>
      <c r="E262"/>
    </row>
    <row r="263" spans="1:5" x14ac:dyDescent="0.2">
      <c r="A263"/>
      <c r="C263"/>
      <c r="E263"/>
    </row>
    <row r="264" spans="1:5" x14ac:dyDescent="0.2">
      <c r="A264"/>
      <c r="C264"/>
      <c r="E264"/>
    </row>
    <row r="265" spans="1:5" x14ac:dyDescent="0.2">
      <c r="A265"/>
      <c r="C265"/>
      <c r="E265"/>
    </row>
    <row r="266" spans="1:5" x14ac:dyDescent="0.2">
      <c r="A266"/>
      <c r="C266"/>
      <c r="E266"/>
    </row>
    <row r="267" spans="1:5" x14ac:dyDescent="0.2">
      <c r="A267"/>
      <c r="C267"/>
      <c r="E267"/>
    </row>
    <row r="268" spans="1:5" x14ac:dyDescent="0.2">
      <c r="A268"/>
      <c r="C268"/>
      <c r="E268"/>
    </row>
    <row r="269" spans="1:5" x14ac:dyDescent="0.2">
      <c r="A269"/>
      <c r="C269"/>
      <c r="E269"/>
    </row>
    <row r="270" spans="1:5" x14ac:dyDescent="0.2">
      <c r="A270"/>
      <c r="C270"/>
      <c r="E270"/>
    </row>
    <row r="271" spans="1:5" x14ac:dyDescent="0.2">
      <c r="A271"/>
      <c r="C271"/>
      <c r="E271"/>
    </row>
    <row r="272" spans="1:5" x14ac:dyDescent="0.2">
      <c r="A272"/>
      <c r="C272"/>
      <c r="E272"/>
    </row>
    <row r="273" spans="1:5" x14ac:dyDescent="0.2">
      <c r="A273"/>
      <c r="C273"/>
      <c r="E273"/>
    </row>
    <row r="274" spans="1:5" x14ac:dyDescent="0.2">
      <c r="A274"/>
      <c r="C274"/>
      <c r="E274"/>
    </row>
    <row r="275" spans="1:5" x14ac:dyDescent="0.2">
      <c r="A275"/>
      <c r="C275"/>
      <c r="E275"/>
    </row>
    <row r="276" spans="1:5" x14ac:dyDescent="0.2">
      <c r="A276"/>
      <c r="C276"/>
      <c r="E276"/>
    </row>
    <row r="277" spans="1:5" x14ac:dyDescent="0.2">
      <c r="A277"/>
      <c r="C277"/>
      <c r="E277"/>
    </row>
    <row r="278" spans="1:5" x14ac:dyDescent="0.2">
      <c r="A278"/>
      <c r="C278"/>
      <c r="E278"/>
    </row>
    <row r="279" spans="1:5" x14ac:dyDescent="0.2">
      <c r="A279"/>
      <c r="C279"/>
      <c r="E279"/>
    </row>
    <row r="280" spans="1:5" x14ac:dyDescent="0.2">
      <c r="A280"/>
      <c r="C280"/>
      <c r="E280"/>
    </row>
    <row r="281" spans="1:5" x14ac:dyDescent="0.2">
      <c r="A281"/>
      <c r="C281"/>
      <c r="E281"/>
    </row>
    <row r="282" spans="1:5" x14ac:dyDescent="0.2">
      <c r="A282"/>
      <c r="C282"/>
      <c r="E282"/>
    </row>
    <row r="283" spans="1:5" x14ac:dyDescent="0.2">
      <c r="A283"/>
      <c r="C283"/>
      <c r="E283"/>
    </row>
    <row r="284" spans="1:5" x14ac:dyDescent="0.2">
      <c r="A284"/>
      <c r="C284"/>
      <c r="E284"/>
    </row>
    <row r="285" spans="1:5" x14ac:dyDescent="0.2">
      <c r="A285"/>
      <c r="C285"/>
      <c r="E285"/>
    </row>
    <row r="286" spans="1:5" x14ac:dyDescent="0.2">
      <c r="A286"/>
      <c r="C286"/>
      <c r="E286"/>
    </row>
    <row r="287" spans="1:5" x14ac:dyDescent="0.2">
      <c r="A287"/>
      <c r="C287"/>
      <c r="E287"/>
    </row>
    <row r="288" spans="1:5" x14ac:dyDescent="0.2">
      <c r="A288"/>
      <c r="C288"/>
      <c r="E288"/>
    </row>
    <row r="289" spans="1:5" x14ac:dyDescent="0.2">
      <c r="A289"/>
      <c r="C289"/>
      <c r="E289"/>
    </row>
    <row r="290" spans="1:5" x14ac:dyDescent="0.2">
      <c r="A290"/>
      <c r="C290"/>
      <c r="E290"/>
    </row>
    <row r="291" spans="1:5" x14ac:dyDescent="0.2">
      <c r="A291"/>
      <c r="C291"/>
      <c r="E291"/>
    </row>
    <row r="292" spans="1:5" x14ac:dyDescent="0.2">
      <c r="A292"/>
      <c r="C292"/>
      <c r="E292"/>
    </row>
    <row r="293" spans="1:5" x14ac:dyDescent="0.2">
      <c r="A293"/>
      <c r="C293"/>
      <c r="E293"/>
    </row>
    <row r="294" spans="1:5" x14ac:dyDescent="0.2">
      <c r="A294"/>
      <c r="C294"/>
      <c r="E294"/>
    </row>
    <row r="295" spans="1:5" x14ac:dyDescent="0.2">
      <c r="A295"/>
      <c r="C295"/>
      <c r="E295"/>
    </row>
    <row r="296" spans="1:5" x14ac:dyDescent="0.2">
      <c r="A296"/>
      <c r="C296"/>
      <c r="E296"/>
    </row>
    <row r="297" spans="1:5" x14ac:dyDescent="0.2">
      <c r="A297"/>
      <c r="C297"/>
      <c r="E297"/>
    </row>
    <row r="298" spans="1:5" x14ac:dyDescent="0.2">
      <c r="A298"/>
      <c r="C298"/>
      <c r="E298"/>
    </row>
    <row r="299" spans="1:5" x14ac:dyDescent="0.2">
      <c r="A299"/>
      <c r="C299"/>
      <c r="E299"/>
    </row>
    <row r="300" spans="1:5" x14ac:dyDescent="0.2">
      <c r="A300"/>
      <c r="C300"/>
      <c r="E300"/>
    </row>
    <row r="301" spans="1:5" x14ac:dyDescent="0.2">
      <c r="A301"/>
      <c r="C301"/>
      <c r="E301"/>
    </row>
    <row r="302" spans="1:5" x14ac:dyDescent="0.2">
      <c r="A302"/>
      <c r="C302"/>
      <c r="E302"/>
    </row>
    <row r="303" spans="1:5" x14ac:dyDescent="0.2">
      <c r="A303"/>
      <c r="C303"/>
      <c r="E303"/>
    </row>
    <row r="304" spans="1:5" x14ac:dyDescent="0.2">
      <c r="A304"/>
      <c r="C304"/>
      <c r="E304"/>
    </row>
    <row r="305" spans="1:5" x14ac:dyDescent="0.2">
      <c r="A305"/>
      <c r="C305"/>
      <c r="E305"/>
    </row>
    <row r="306" spans="1:5" x14ac:dyDescent="0.2">
      <c r="A306"/>
      <c r="C306"/>
      <c r="E306"/>
    </row>
    <row r="307" spans="1:5" x14ac:dyDescent="0.2">
      <c r="A307"/>
      <c r="C307"/>
      <c r="E307"/>
    </row>
    <row r="308" spans="1:5" x14ac:dyDescent="0.2">
      <c r="A308"/>
      <c r="C308"/>
      <c r="E308"/>
    </row>
    <row r="309" spans="1:5" x14ac:dyDescent="0.2">
      <c r="A309"/>
      <c r="C309"/>
      <c r="E309"/>
    </row>
    <row r="310" spans="1:5" x14ac:dyDescent="0.2">
      <c r="A310"/>
      <c r="C310"/>
      <c r="E310"/>
    </row>
    <row r="311" spans="1:5" x14ac:dyDescent="0.2">
      <c r="A311"/>
      <c r="C311"/>
      <c r="E311"/>
    </row>
    <row r="312" spans="1:5" x14ac:dyDescent="0.2">
      <c r="A312"/>
      <c r="C312"/>
      <c r="E312"/>
    </row>
    <row r="313" spans="1:5" x14ac:dyDescent="0.2">
      <c r="A313"/>
      <c r="C313"/>
      <c r="E313"/>
    </row>
    <row r="314" spans="1:5" x14ac:dyDescent="0.2">
      <c r="A314"/>
      <c r="C314"/>
      <c r="E314"/>
    </row>
    <row r="315" spans="1:5" x14ac:dyDescent="0.2">
      <c r="A315"/>
      <c r="C315"/>
      <c r="E315"/>
    </row>
    <row r="316" spans="1:5" x14ac:dyDescent="0.2">
      <c r="A316"/>
      <c r="C316"/>
      <c r="E316"/>
    </row>
    <row r="317" spans="1:5" x14ac:dyDescent="0.2">
      <c r="A317"/>
      <c r="C317"/>
      <c r="E317"/>
    </row>
    <row r="318" spans="1:5" x14ac:dyDescent="0.2">
      <c r="A318"/>
      <c r="C318"/>
      <c r="E318"/>
    </row>
    <row r="319" spans="1:5" x14ac:dyDescent="0.2">
      <c r="A319"/>
      <c r="C319"/>
      <c r="E319"/>
    </row>
    <row r="320" spans="1:5" x14ac:dyDescent="0.2">
      <c r="A320"/>
      <c r="C320"/>
      <c r="E320"/>
    </row>
    <row r="321" spans="1:5" x14ac:dyDescent="0.2">
      <c r="A321"/>
      <c r="C321"/>
      <c r="E321"/>
    </row>
    <row r="322" spans="1:5" x14ac:dyDescent="0.2">
      <c r="A322"/>
      <c r="C322"/>
      <c r="E322"/>
    </row>
    <row r="323" spans="1:5" x14ac:dyDescent="0.2">
      <c r="A323"/>
      <c r="C323"/>
      <c r="E323"/>
    </row>
    <row r="324" spans="1:5" x14ac:dyDescent="0.2">
      <c r="A324"/>
      <c r="C324"/>
      <c r="E324"/>
    </row>
    <row r="325" spans="1:5" x14ac:dyDescent="0.2">
      <c r="A325"/>
      <c r="C325"/>
      <c r="E325"/>
    </row>
    <row r="326" spans="1:5" x14ac:dyDescent="0.2">
      <c r="A326"/>
      <c r="C326"/>
      <c r="E326"/>
    </row>
    <row r="327" spans="1:5" x14ac:dyDescent="0.2">
      <c r="A327"/>
      <c r="C327"/>
      <c r="E327"/>
    </row>
    <row r="328" spans="1:5" x14ac:dyDescent="0.2">
      <c r="A328"/>
      <c r="C328"/>
      <c r="E328"/>
    </row>
    <row r="329" spans="1:5" x14ac:dyDescent="0.2">
      <c r="A329"/>
      <c r="C329"/>
      <c r="E329"/>
    </row>
    <row r="330" spans="1:5" x14ac:dyDescent="0.2">
      <c r="A330"/>
      <c r="C330"/>
      <c r="E330"/>
    </row>
    <row r="331" spans="1:5" x14ac:dyDescent="0.2">
      <c r="A331"/>
      <c r="C331"/>
      <c r="E331"/>
    </row>
    <row r="332" spans="1:5" x14ac:dyDescent="0.2">
      <c r="A332"/>
      <c r="C332"/>
      <c r="E332"/>
    </row>
    <row r="333" spans="1:5" x14ac:dyDescent="0.2">
      <c r="A333"/>
      <c r="C333"/>
      <c r="E333"/>
    </row>
    <row r="334" spans="1:5" x14ac:dyDescent="0.2">
      <c r="A334"/>
      <c r="C334"/>
      <c r="E334"/>
    </row>
    <row r="335" spans="1:5" x14ac:dyDescent="0.2">
      <c r="A335"/>
      <c r="C335"/>
      <c r="E335"/>
    </row>
    <row r="336" spans="1:5" x14ac:dyDescent="0.2">
      <c r="A336"/>
      <c r="C336"/>
      <c r="E336"/>
    </row>
    <row r="337" spans="1:5" x14ac:dyDescent="0.2">
      <c r="A337"/>
      <c r="C337"/>
      <c r="E337"/>
    </row>
    <row r="338" spans="1:5" x14ac:dyDescent="0.2">
      <c r="A338"/>
      <c r="C338"/>
      <c r="E338"/>
    </row>
    <row r="339" spans="1:5" x14ac:dyDescent="0.2">
      <c r="A339"/>
      <c r="C339"/>
      <c r="E339"/>
    </row>
    <row r="340" spans="1:5" x14ac:dyDescent="0.2">
      <c r="A340"/>
      <c r="C340"/>
      <c r="E340"/>
    </row>
    <row r="341" spans="1:5" x14ac:dyDescent="0.2">
      <c r="A341"/>
      <c r="C341"/>
      <c r="E341"/>
    </row>
    <row r="342" spans="1:5" x14ac:dyDescent="0.2">
      <c r="A342"/>
      <c r="C342"/>
      <c r="E342"/>
    </row>
    <row r="343" spans="1:5" x14ac:dyDescent="0.2">
      <c r="A343"/>
      <c r="C343"/>
      <c r="E343"/>
    </row>
    <row r="344" spans="1:5" x14ac:dyDescent="0.2">
      <c r="A344"/>
      <c r="C344"/>
      <c r="E344"/>
    </row>
    <row r="345" spans="1:5" x14ac:dyDescent="0.2">
      <c r="A345"/>
      <c r="C345"/>
      <c r="E345"/>
    </row>
    <row r="346" spans="1:5" x14ac:dyDescent="0.2">
      <c r="A346"/>
      <c r="C346"/>
      <c r="E346"/>
    </row>
    <row r="347" spans="1:5" x14ac:dyDescent="0.2">
      <c r="A347"/>
      <c r="C347"/>
      <c r="E347"/>
    </row>
    <row r="348" spans="1:5" x14ac:dyDescent="0.2">
      <c r="A348"/>
      <c r="C348"/>
      <c r="E348"/>
    </row>
    <row r="349" spans="1:5" x14ac:dyDescent="0.2">
      <c r="A349"/>
      <c r="C349"/>
      <c r="E349"/>
    </row>
    <row r="350" spans="1:5" x14ac:dyDescent="0.2">
      <c r="A350"/>
      <c r="C350"/>
      <c r="E350"/>
    </row>
    <row r="351" spans="1:5" x14ac:dyDescent="0.2">
      <c r="A351"/>
      <c r="C351"/>
      <c r="E351"/>
    </row>
    <row r="352" spans="1:5" x14ac:dyDescent="0.2">
      <c r="A352"/>
      <c r="C352"/>
      <c r="E352"/>
    </row>
    <row r="353" spans="1:5" x14ac:dyDescent="0.2">
      <c r="A353"/>
      <c r="C353"/>
      <c r="E353"/>
    </row>
    <row r="354" spans="1:5" x14ac:dyDescent="0.2">
      <c r="A354"/>
      <c r="C354"/>
      <c r="E354"/>
    </row>
    <row r="355" spans="1:5" x14ac:dyDescent="0.2">
      <c r="A355"/>
      <c r="C355"/>
      <c r="E355"/>
    </row>
    <row r="356" spans="1:5" x14ac:dyDescent="0.2">
      <c r="A356"/>
      <c r="C356"/>
      <c r="E356"/>
    </row>
    <row r="357" spans="1:5" x14ac:dyDescent="0.2">
      <c r="A357"/>
      <c r="C357"/>
      <c r="E357"/>
    </row>
    <row r="358" spans="1:5" x14ac:dyDescent="0.2">
      <c r="A358"/>
      <c r="C358"/>
      <c r="E358"/>
    </row>
    <row r="359" spans="1:5" x14ac:dyDescent="0.2">
      <c r="A359"/>
      <c r="C359"/>
      <c r="E359"/>
    </row>
    <row r="360" spans="1:5" x14ac:dyDescent="0.2">
      <c r="A360"/>
      <c r="C360"/>
      <c r="E360"/>
    </row>
    <row r="361" spans="1:5" x14ac:dyDescent="0.2">
      <c r="A361"/>
      <c r="C361"/>
      <c r="E361"/>
    </row>
    <row r="362" spans="1:5" x14ac:dyDescent="0.2">
      <c r="A362"/>
      <c r="C362"/>
      <c r="E362"/>
    </row>
    <row r="363" spans="1:5" x14ac:dyDescent="0.2">
      <c r="A363"/>
      <c r="C363"/>
      <c r="E363"/>
    </row>
    <row r="364" spans="1:5" x14ac:dyDescent="0.2">
      <c r="A364"/>
      <c r="C364"/>
      <c r="E364"/>
    </row>
    <row r="365" spans="1:5" x14ac:dyDescent="0.2">
      <c r="A365"/>
      <c r="C365"/>
      <c r="E365"/>
    </row>
    <row r="366" spans="1:5" x14ac:dyDescent="0.2">
      <c r="A366"/>
      <c r="C366"/>
      <c r="E366"/>
    </row>
    <row r="367" spans="1:5" x14ac:dyDescent="0.2">
      <c r="A367"/>
      <c r="C367"/>
      <c r="E367"/>
    </row>
    <row r="368" spans="1:5" x14ac:dyDescent="0.2">
      <c r="A368"/>
      <c r="C368"/>
      <c r="E368"/>
    </row>
    <row r="369" spans="1:5" x14ac:dyDescent="0.2">
      <c r="A369"/>
      <c r="C369"/>
      <c r="E369"/>
    </row>
    <row r="370" spans="1:5" x14ac:dyDescent="0.2">
      <c r="A370"/>
      <c r="C370"/>
      <c r="E370"/>
    </row>
    <row r="371" spans="1:5" x14ac:dyDescent="0.2">
      <c r="A371"/>
      <c r="C371"/>
      <c r="E371"/>
    </row>
    <row r="372" spans="1:5" x14ac:dyDescent="0.2">
      <c r="A372"/>
      <c r="C372"/>
      <c r="E372"/>
    </row>
    <row r="373" spans="1:5" x14ac:dyDescent="0.2">
      <c r="A373"/>
      <c r="C373"/>
      <c r="E373"/>
    </row>
    <row r="374" spans="1:5" x14ac:dyDescent="0.2">
      <c r="A374"/>
      <c r="C374"/>
      <c r="E374"/>
    </row>
    <row r="375" spans="1:5" x14ac:dyDescent="0.2">
      <c r="A375"/>
      <c r="C375"/>
      <c r="E375"/>
    </row>
    <row r="376" spans="1:5" x14ac:dyDescent="0.2">
      <c r="A376"/>
      <c r="C376"/>
      <c r="E376"/>
    </row>
    <row r="377" spans="1:5" x14ac:dyDescent="0.2">
      <c r="A377"/>
      <c r="C377"/>
      <c r="E377"/>
    </row>
    <row r="378" spans="1:5" x14ac:dyDescent="0.2">
      <c r="A378"/>
      <c r="C378"/>
      <c r="E378"/>
    </row>
    <row r="379" spans="1:5" x14ac:dyDescent="0.2">
      <c r="A379"/>
      <c r="C379"/>
      <c r="E379"/>
    </row>
    <row r="380" spans="1:5" x14ac:dyDescent="0.2">
      <c r="A380"/>
      <c r="C380"/>
      <c r="E380"/>
    </row>
    <row r="381" spans="1:5" x14ac:dyDescent="0.2">
      <c r="A381"/>
      <c r="C381"/>
      <c r="E381"/>
    </row>
    <row r="382" spans="1:5" x14ac:dyDescent="0.2">
      <c r="A382"/>
      <c r="C382"/>
      <c r="E382"/>
    </row>
    <row r="383" spans="1:5" x14ac:dyDescent="0.2">
      <c r="A383"/>
      <c r="C383"/>
      <c r="E383"/>
    </row>
    <row r="384" spans="1:5" x14ac:dyDescent="0.2">
      <c r="A384"/>
      <c r="C384"/>
      <c r="E384"/>
    </row>
    <row r="385" spans="1:5" x14ac:dyDescent="0.2">
      <c r="A385"/>
      <c r="C385"/>
      <c r="E385"/>
    </row>
    <row r="386" spans="1:5" x14ac:dyDescent="0.2">
      <c r="A386"/>
      <c r="C386"/>
      <c r="E386"/>
    </row>
    <row r="387" spans="1:5" x14ac:dyDescent="0.2">
      <c r="A387"/>
      <c r="C387"/>
      <c r="E387"/>
    </row>
    <row r="388" spans="1:5" x14ac:dyDescent="0.2">
      <c r="A388"/>
      <c r="C388"/>
      <c r="E388"/>
    </row>
    <row r="389" spans="1:5" x14ac:dyDescent="0.2">
      <c r="A389"/>
      <c r="C389"/>
      <c r="E389"/>
    </row>
    <row r="390" spans="1:5" x14ac:dyDescent="0.2">
      <c r="A390"/>
      <c r="C390"/>
      <c r="E390"/>
    </row>
    <row r="391" spans="1:5" x14ac:dyDescent="0.2">
      <c r="A391"/>
      <c r="C391"/>
      <c r="E391"/>
    </row>
    <row r="392" spans="1:5" x14ac:dyDescent="0.2">
      <c r="A392"/>
      <c r="C392"/>
      <c r="E392"/>
    </row>
    <row r="393" spans="1:5" x14ac:dyDescent="0.2">
      <c r="A393"/>
      <c r="C393"/>
      <c r="E393"/>
    </row>
    <row r="394" spans="1:5" x14ac:dyDescent="0.2">
      <c r="A394"/>
      <c r="C394"/>
      <c r="E394"/>
    </row>
    <row r="395" spans="1:5" x14ac:dyDescent="0.2">
      <c r="A395"/>
      <c r="C395"/>
      <c r="E395"/>
    </row>
    <row r="396" spans="1:5" x14ac:dyDescent="0.2">
      <c r="A396"/>
      <c r="C396"/>
      <c r="E396"/>
    </row>
    <row r="397" spans="1:5" x14ac:dyDescent="0.2">
      <c r="A397"/>
      <c r="C397"/>
      <c r="E397"/>
    </row>
    <row r="398" spans="1:5" x14ac:dyDescent="0.2">
      <c r="A398"/>
      <c r="C398"/>
      <c r="E398"/>
    </row>
    <row r="399" spans="1:5" x14ac:dyDescent="0.2">
      <c r="A399"/>
      <c r="C399"/>
      <c r="E399"/>
    </row>
    <row r="400" spans="1:5" x14ac:dyDescent="0.2">
      <c r="A400"/>
      <c r="C400"/>
      <c r="E400"/>
    </row>
    <row r="401" spans="1:5" x14ac:dyDescent="0.2">
      <c r="A401"/>
      <c r="C401"/>
      <c r="E401"/>
    </row>
    <row r="402" spans="1:5" x14ac:dyDescent="0.2">
      <c r="A402"/>
      <c r="C402"/>
      <c r="E402"/>
    </row>
    <row r="403" spans="1:5" x14ac:dyDescent="0.2">
      <c r="A403"/>
      <c r="C403"/>
      <c r="E403"/>
    </row>
    <row r="404" spans="1:5" x14ac:dyDescent="0.2">
      <c r="A404"/>
      <c r="C404"/>
      <c r="E404"/>
    </row>
    <row r="405" spans="1:5" x14ac:dyDescent="0.2">
      <c r="A405"/>
      <c r="C405"/>
      <c r="E405"/>
    </row>
    <row r="406" spans="1:5" x14ac:dyDescent="0.2">
      <c r="A406"/>
      <c r="C406"/>
      <c r="E406"/>
    </row>
    <row r="407" spans="1:5" x14ac:dyDescent="0.2">
      <c r="A407"/>
      <c r="C407"/>
      <c r="E407"/>
    </row>
    <row r="408" spans="1:5" x14ac:dyDescent="0.2">
      <c r="A408"/>
      <c r="C408"/>
      <c r="E408"/>
    </row>
    <row r="409" spans="1:5" x14ac:dyDescent="0.2">
      <c r="A409"/>
      <c r="C409"/>
      <c r="E409"/>
    </row>
    <row r="410" spans="1:5" x14ac:dyDescent="0.2">
      <c r="A410"/>
      <c r="C410"/>
      <c r="E410"/>
    </row>
    <row r="411" spans="1:5" x14ac:dyDescent="0.2">
      <c r="A411"/>
      <c r="C411"/>
      <c r="E411"/>
    </row>
    <row r="412" spans="1:5" x14ac:dyDescent="0.2">
      <c r="A412"/>
      <c r="C412"/>
      <c r="E412"/>
    </row>
    <row r="413" spans="1:5" x14ac:dyDescent="0.2">
      <c r="A413"/>
      <c r="C413"/>
      <c r="E413"/>
    </row>
    <row r="414" spans="1:5" x14ac:dyDescent="0.2">
      <c r="A414"/>
      <c r="C414"/>
      <c r="E414"/>
    </row>
    <row r="415" spans="1:5" x14ac:dyDescent="0.2">
      <c r="A415"/>
      <c r="C415"/>
      <c r="E415"/>
    </row>
    <row r="416" spans="1:5" x14ac:dyDescent="0.2">
      <c r="A416"/>
      <c r="C416"/>
      <c r="E416"/>
    </row>
    <row r="417" spans="1:5" x14ac:dyDescent="0.2">
      <c r="A417"/>
      <c r="C417"/>
      <c r="E417"/>
    </row>
    <row r="418" spans="1:5" x14ac:dyDescent="0.2">
      <c r="A418"/>
      <c r="C418"/>
      <c r="E418"/>
    </row>
    <row r="419" spans="1:5" x14ac:dyDescent="0.2">
      <c r="A419"/>
      <c r="C419"/>
      <c r="E419"/>
    </row>
    <row r="420" spans="1:5" x14ac:dyDescent="0.2">
      <c r="A420"/>
      <c r="C420"/>
      <c r="E420"/>
    </row>
    <row r="421" spans="1:5" x14ac:dyDescent="0.2">
      <c r="A421"/>
      <c r="C421"/>
      <c r="E421"/>
    </row>
    <row r="422" spans="1:5" x14ac:dyDescent="0.2">
      <c r="A422"/>
      <c r="C422"/>
      <c r="E422"/>
    </row>
    <row r="423" spans="1:5" x14ac:dyDescent="0.2">
      <c r="A423"/>
      <c r="C423"/>
      <c r="E423"/>
    </row>
    <row r="424" spans="1:5" x14ac:dyDescent="0.2">
      <c r="A424"/>
      <c r="C424"/>
      <c r="E424"/>
    </row>
    <row r="425" spans="1:5" x14ac:dyDescent="0.2">
      <c r="A425"/>
      <c r="C425"/>
      <c r="E425"/>
    </row>
    <row r="426" spans="1:5" x14ac:dyDescent="0.2">
      <c r="A426"/>
      <c r="C426"/>
      <c r="E426"/>
    </row>
    <row r="427" spans="1:5" x14ac:dyDescent="0.2">
      <c r="A427"/>
      <c r="C427"/>
      <c r="E427"/>
    </row>
    <row r="428" spans="1:5" x14ac:dyDescent="0.2">
      <c r="A428"/>
      <c r="C428"/>
    </row>
    <row r="429" spans="1:5" x14ac:dyDescent="0.2">
      <c r="A429"/>
      <c r="C429"/>
    </row>
    <row r="430" spans="1:5" x14ac:dyDescent="0.2">
      <c r="A430"/>
      <c r="C430"/>
    </row>
    <row r="431" spans="1:5" x14ac:dyDescent="0.2">
      <c r="A431"/>
      <c r="C431"/>
    </row>
    <row r="432" spans="1:5" x14ac:dyDescent="0.2">
      <c r="A432"/>
      <c r="C432"/>
    </row>
    <row r="433" spans="1:3" x14ac:dyDescent="0.2">
      <c r="A433"/>
      <c r="C433"/>
    </row>
    <row r="434" spans="1:3" x14ac:dyDescent="0.2">
      <c r="A434"/>
      <c r="C434"/>
    </row>
    <row r="435" spans="1:3" x14ac:dyDescent="0.2">
      <c r="A435"/>
      <c r="C435"/>
    </row>
    <row r="436" spans="1:3" x14ac:dyDescent="0.2">
      <c r="A436"/>
      <c r="C436"/>
    </row>
    <row r="437" spans="1:3" x14ac:dyDescent="0.2">
      <c r="A437"/>
      <c r="C437"/>
    </row>
    <row r="438" spans="1:3" x14ac:dyDescent="0.2">
      <c r="A438"/>
      <c r="C438"/>
    </row>
    <row r="439" spans="1:3" x14ac:dyDescent="0.2">
      <c r="A439"/>
      <c r="C439"/>
    </row>
    <row r="440" spans="1:3" x14ac:dyDescent="0.2">
      <c r="A440"/>
      <c r="C440"/>
    </row>
    <row r="441" spans="1:3" x14ac:dyDescent="0.2">
      <c r="A441"/>
      <c r="C441"/>
    </row>
    <row r="442" spans="1:3" x14ac:dyDescent="0.2">
      <c r="A442"/>
      <c r="C442"/>
    </row>
    <row r="443" spans="1:3" x14ac:dyDescent="0.2">
      <c r="A443"/>
      <c r="C443"/>
    </row>
    <row r="444" spans="1:3" x14ac:dyDescent="0.2">
      <c r="A444"/>
      <c r="C444"/>
    </row>
    <row r="445" spans="1:3" x14ac:dyDescent="0.2">
      <c r="A445"/>
      <c r="C445"/>
    </row>
    <row r="446" spans="1:3" x14ac:dyDescent="0.2">
      <c r="A446"/>
      <c r="C446"/>
    </row>
    <row r="447" spans="1:3" x14ac:dyDescent="0.2">
      <c r="A447"/>
      <c r="C447"/>
    </row>
    <row r="448" spans="1:3" x14ac:dyDescent="0.2">
      <c r="A448"/>
      <c r="C448"/>
    </row>
    <row r="449" spans="1:3" x14ac:dyDescent="0.2">
      <c r="A449"/>
      <c r="C449"/>
    </row>
    <row r="450" spans="1:3" x14ac:dyDescent="0.2">
      <c r="A450"/>
      <c r="C450"/>
    </row>
    <row r="451" spans="1:3" x14ac:dyDescent="0.2">
      <c r="A451"/>
      <c r="C451"/>
    </row>
    <row r="452" spans="1:3" x14ac:dyDescent="0.2">
      <c r="A452"/>
      <c r="C452"/>
    </row>
    <row r="453" spans="1:3" x14ac:dyDescent="0.2">
      <c r="A453"/>
      <c r="C453"/>
    </row>
    <row r="454" spans="1:3" x14ac:dyDescent="0.2">
      <c r="A454"/>
      <c r="C454"/>
    </row>
    <row r="455" spans="1:3" x14ac:dyDescent="0.2">
      <c r="A455"/>
      <c r="C455"/>
    </row>
    <row r="456" spans="1:3" x14ac:dyDescent="0.2">
      <c r="A456"/>
      <c r="C456"/>
    </row>
    <row r="457" spans="1:3" x14ac:dyDescent="0.2">
      <c r="A457"/>
      <c r="C457"/>
    </row>
    <row r="458" spans="1:3" x14ac:dyDescent="0.2">
      <c r="A458"/>
      <c r="C458"/>
    </row>
    <row r="459" spans="1:3" x14ac:dyDescent="0.2">
      <c r="A459"/>
      <c r="C459"/>
    </row>
    <row r="460" spans="1:3" x14ac:dyDescent="0.2">
      <c r="A460"/>
      <c r="C460"/>
    </row>
    <row r="461" spans="1:3" x14ac:dyDescent="0.2">
      <c r="A461"/>
      <c r="C461"/>
    </row>
    <row r="462" spans="1:3" x14ac:dyDescent="0.2">
      <c r="A462"/>
      <c r="C462"/>
    </row>
    <row r="463" spans="1:3" x14ac:dyDescent="0.2">
      <c r="A463"/>
      <c r="C463"/>
    </row>
    <row r="464" spans="1:3" x14ac:dyDescent="0.2">
      <c r="A464"/>
      <c r="C464"/>
    </row>
    <row r="465" spans="1:3" x14ac:dyDescent="0.2">
      <c r="A465"/>
      <c r="C465"/>
    </row>
    <row r="466" spans="1:3" x14ac:dyDescent="0.2">
      <c r="A466"/>
      <c r="C466"/>
    </row>
    <row r="467" spans="1:3" x14ac:dyDescent="0.2">
      <c r="A467"/>
      <c r="C467"/>
    </row>
    <row r="468" spans="1:3" x14ac:dyDescent="0.2">
      <c r="A468"/>
      <c r="C468"/>
    </row>
    <row r="469" spans="1:3" x14ac:dyDescent="0.2">
      <c r="A469"/>
      <c r="C469"/>
    </row>
    <row r="470" spans="1:3" x14ac:dyDescent="0.2">
      <c r="A470"/>
      <c r="C470"/>
    </row>
    <row r="471" spans="1:3" x14ac:dyDescent="0.2">
      <c r="A471"/>
      <c r="C471"/>
    </row>
    <row r="472" spans="1:3" x14ac:dyDescent="0.2">
      <c r="A472"/>
      <c r="C472"/>
    </row>
    <row r="473" spans="1:3" x14ac:dyDescent="0.2">
      <c r="A473"/>
      <c r="C473"/>
    </row>
    <row r="474" spans="1:3" x14ac:dyDescent="0.2">
      <c r="A474"/>
      <c r="C474"/>
    </row>
    <row r="475" spans="1:3" x14ac:dyDescent="0.2">
      <c r="A475"/>
      <c r="C475"/>
    </row>
    <row r="476" spans="1:3" x14ac:dyDescent="0.2">
      <c r="A476"/>
      <c r="C476"/>
    </row>
    <row r="477" spans="1:3" x14ac:dyDescent="0.2">
      <c r="A477"/>
      <c r="C477"/>
    </row>
    <row r="478" spans="1:3" x14ac:dyDescent="0.2">
      <c r="A478"/>
      <c r="C478"/>
    </row>
    <row r="479" spans="1:3" x14ac:dyDescent="0.2">
      <c r="A479"/>
      <c r="C479"/>
    </row>
    <row r="480" spans="1:3" x14ac:dyDescent="0.2">
      <c r="A480"/>
      <c r="C480"/>
    </row>
    <row r="481" spans="1:3" x14ac:dyDescent="0.2">
      <c r="A481"/>
      <c r="C481"/>
    </row>
    <row r="482" spans="1:3" x14ac:dyDescent="0.2">
      <c r="A482"/>
      <c r="C482"/>
    </row>
    <row r="483" spans="1:3" x14ac:dyDescent="0.2">
      <c r="A483"/>
      <c r="C483"/>
    </row>
    <row r="484" spans="1:3" x14ac:dyDescent="0.2">
      <c r="A484"/>
      <c r="C484"/>
    </row>
    <row r="485" spans="1:3" x14ac:dyDescent="0.2">
      <c r="A485"/>
      <c r="C485"/>
    </row>
    <row r="486" spans="1:3" x14ac:dyDescent="0.2">
      <c r="A486"/>
      <c r="C486"/>
    </row>
    <row r="487" spans="1:3" x14ac:dyDescent="0.2">
      <c r="A487"/>
      <c r="C487"/>
    </row>
    <row r="488" spans="1:3" x14ac:dyDescent="0.2">
      <c r="A488"/>
      <c r="C488"/>
    </row>
    <row r="489" spans="1:3" x14ac:dyDescent="0.2">
      <c r="A489"/>
      <c r="C489"/>
    </row>
    <row r="490" spans="1:3" x14ac:dyDescent="0.2">
      <c r="A490"/>
      <c r="C490"/>
    </row>
    <row r="491" spans="1:3" x14ac:dyDescent="0.2">
      <c r="A491"/>
      <c r="C491"/>
    </row>
    <row r="492" spans="1:3" x14ac:dyDescent="0.2">
      <c r="A492"/>
      <c r="C492"/>
    </row>
    <row r="493" spans="1:3" x14ac:dyDescent="0.2">
      <c r="A493"/>
      <c r="C493"/>
    </row>
    <row r="494" spans="1:3" x14ac:dyDescent="0.2">
      <c r="A494"/>
      <c r="C494"/>
    </row>
    <row r="495" spans="1:3" x14ac:dyDescent="0.2">
      <c r="A495"/>
      <c r="C495"/>
    </row>
    <row r="496" spans="1:3" x14ac:dyDescent="0.2">
      <c r="A496"/>
      <c r="C496"/>
    </row>
    <row r="497" spans="1:3" x14ac:dyDescent="0.2">
      <c r="A497"/>
      <c r="C497"/>
    </row>
    <row r="498" spans="1:3" x14ac:dyDescent="0.2">
      <c r="A498"/>
      <c r="C498"/>
    </row>
    <row r="499" spans="1:3" x14ac:dyDescent="0.2">
      <c r="A499"/>
      <c r="C499"/>
    </row>
    <row r="500" spans="1:3" x14ac:dyDescent="0.2">
      <c r="A500"/>
      <c r="C500"/>
    </row>
    <row r="501" spans="1:3" x14ac:dyDescent="0.2">
      <c r="A501"/>
      <c r="C501"/>
    </row>
    <row r="502" spans="1:3" x14ac:dyDescent="0.2">
      <c r="A502"/>
      <c r="C502"/>
    </row>
    <row r="503" spans="1:3" x14ac:dyDescent="0.2">
      <c r="A503"/>
      <c r="C503"/>
    </row>
    <row r="504" spans="1:3" x14ac:dyDescent="0.2">
      <c r="A504"/>
      <c r="C504"/>
    </row>
    <row r="505" spans="1:3" x14ac:dyDescent="0.2">
      <c r="A505"/>
      <c r="C505"/>
    </row>
    <row r="506" spans="1:3" x14ac:dyDescent="0.2">
      <c r="A506"/>
      <c r="C506"/>
    </row>
    <row r="507" spans="1:3" x14ac:dyDescent="0.2">
      <c r="A507"/>
      <c r="C507"/>
    </row>
    <row r="508" spans="1:3" x14ac:dyDescent="0.2">
      <c r="A508"/>
      <c r="C508"/>
    </row>
    <row r="509" spans="1:3" x14ac:dyDescent="0.2">
      <c r="A509"/>
      <c r="C509"/>
    </row>
    <row r="510" spans="1:3" x14ac:dyDescent="0.2">
      <c r="A510"/>
      <c r="C510"/>
    </row>
    <row r="511" spans="1:3" x14ac:dyDescent="0.2">
      <c r="A511"/>
      <c r="C511"/>
    </row>
    <row r="512" spans="1:3" x14ac:dyDescent="0.2">
      <c r="A512"/>
      <c r="C512"/>
    </row>
    <row r="513" spans="1:3" x14ac:dyDescent="0.2">
      <c r="A513"/>
      <c r="C513"/>
    </row>
    <row r="514" spans="1:3" x14ac:dyDescent="0.2">
      <c r="A514"/>
      <c r="C514"/>
    </row>
    <row r="515" spans="1:3" x14ac:dyDescent="0.2">
      <c r="A515"/>
      <c r="C515"/>
    </row>
    <row r="516" spans="1:3" x14ac:dyDescent="0.2">
      <c r="A516"/>
      <c r="C516"/>
    </row>
    <row r="517" spans="1:3" x14ac:dyDescent="0.2">
      <c r="A517"/>
      <c r="C517"/>
    </row>
    <row r="518" spans="1:3" x14ac:dyDescent="0.2">
      <c r="A518"/>
      <c r="C518"/>
    </row>
    <row r="519" spans="1:3" x14ac:dyDescent="0.2">
      <c r="A519"/>
      <c r="C519"/>
    </row>
    <row r="520" spans="1:3" x14ac:dyDescent="0.2">
      <c r="A520"/>
      <c r="C520"/>
    </row>
    <row r="521" spans="1:3" x14ac:dyDescent="0.2">
      <c r="A521"/>
      <c r="C521"/>
    </row>
    <row r="522" spans="1:3" x14ac:dyDescent="0.2">
      <c r="A522"/>
      <c r="C522"/>
    </row>
    <row r="523" spans="1:3" x14ac:dyDescent="0.2">
      <c r="A523"/>
      <c r="C523"/>
    </row>
    <row r="524" spans="1:3" x14ac:dyDescent="0.2">
      <c r="A524"/>
      <c r="C524"/>
    </row>
    <row r="525" spans="1:3" x14ac:dyDescent="0.2">
      <c r="A525"/>
      <c r="C525"/>
    </row>
    <row r="526" spans="1:3" x14ac:dyDescent="0.2">
      <c r="A526"/>
      <c r="C526"/>
    </row>
    <row r="527" spans="1:3" x14ac:dyDescent="0.2">
      <c r="A527"/>
      <c r="C527"/>
    </row>
    <row r="528" spans="1:3" x14ac:dyDescent="0.2">
      <c r="A528"/>
      <c r="C528"/>
    </row>
    <row r="529" spans="1:3" x14ac:dyDescent="0.2">
      <c r="A529"/>
      <c r="C529"/>
    </row>
    <row r="530" spans="1:3" x14ac:dyDescent="0.2">
      <c r="A530"/>
      <c r="C530"/>
    </row>
    <row r="531" spans="1:3" x14ac:dyDescent="0.2">
      <c r="A531"/>
      <c r="C531"/>
    </row>
    <row r="532" spans="1:3" x14ac:dyDescent="0.2">
      <c r="A532"/>
      <c r="C532"/>
    </row>
    <row r="533" spans="1:3" x14ac:dyDescent="0.2">
      <c r="A533"/>
      <c r="C533"/>
    </row>
    <row r="534" spans="1:3" x14ac:dyDescent="0.2">
      <c r="A534"/>
      <c r="C534"/>
    </row>
    <row r="535" spans="1:3" x14ac:dyDescent="0.2">
      <c r="A535"/>
      <c r="C535"/>
    </row>
    <row r="536" spans="1:3" x14ac:dyDescent="0.2">
      <c r="A536"/>
      <c r="C536"/>
    </row>
    <row r="537" spans="1:3" x14ac:dyDescent="0.2">
      <c r="A537"/>
      <c r="C537"/>
    </row>
    <row r="538" spans="1:3" x14ac:dyDescent="0.2">
      <c r="A538"/>
      <c r="C538"/>
    </row>
    <row r="539" spans="1:3" x14ac:dyDescent="0.2">
      <c r="A539"/>
      <c r="C539"/>
    </row>
    <row r="540" spans="1:3" x14ac:dyDescent="0.2">
      <c r="A540"/>
      <c r="C540"/>
    </row>
    <row r="541" spans="1:3" x14ac:dyDescent="0.2">
      <c r="A541"/>
      <c r="C541"/>
    </row>
    <row r="542" spans="1:3" x14ac:dyDescent="0.2">
      <c r="A542"/>
      <c r="C542"/>
    </row>
    <row r="543" spans="1:3" x14ac:dyDescent="0.2">
      <c r="A543"/>
      <c r="C543"/>
    </row>
    <row r="544" spans="1:3" x14ac:dyDescent="0.2">
      <c r="A544"/>
      <c r="C544"/>
    </row>
    <row r="545" spans="1:3" x14ac:dyDescent="0.2">
      <c r="A545"/>
      <c r="C545"/>
    </row>
    <row r="546" spans="1:3" x14ac:dyDescent="0.2">
      <c r="A546"/>
      <c r="C546"/>
    </row>
    <row r="547" spans="1:3" x14ac:dyDescent="0.2">
      <c r="A547"/>
      <c r="C547"/>
    </row>
    <row r="548" spans="1:3" x14ac:dyDescent="0.2">
      <c r="A548"/>
      <c r="C548"/>
    </row>
    <row r="549" spans="1:3" x14ac:dyDescent="0.2">
      <c r="A549"/>
      <c r="C549"/>
    </row>
    <row r="550" spans="1:3" x14ac:dyDescent="0.2">
      <c r="A550"/>
      <c r="C550"/>
    </row>
    <row r="551" spans="1:3" x14ac:dyDescent="0.2">
      <c r="A551"/>
      <c r="C551"/>
    </row>
    <row r="552" spans="1:3" x14ac:dyDescent="0.2">
      <c r="A552"/>
      <c r="C552"/>
    </row>
    <row r="553" spans="1:3" x14ac:dyDescent="0.2">
      <c r="A553"/>
      <c r="C553"/>
    </row>
    <row r="554" spans="1:3" x14ac:dyDescent="0.2">
      <c r="A554"/>
      <c r="C554"/>
    </row>
    <row r="555" spans="1:3" x14ac:dyDescent="0.2">
      <c r="A555"/>
      <c r="C555"/>
    </row>
    <row r="556" spans="1:3" x14ac:dyDescent="0.2">
      <c r="A556"/>
      <c r="C556"/>
    </row>
    <row r="557" spans="1:3" x14ac:dyDescent="0.2">
      <c r="A557"/>
      <c r="C557"/>
    </row>
    <row r="558" spans="1:3" x14ac:dyDescent="0.2">
      <c r="A558"/>
      <c r="C558"/>
    </row>
    <row r="559" spans="1:3" x14ac:dyDescent="0.2">
      <c r="A559"/>
      <c r="C559"/>
    </row>
    <row r="560" spans="1:3" x14ac:dyDescent="0.2">
      <c r="A560"/>
      <c r="C560"/>
    </row>
    <row r="561" spans="1:3" x14ac:dyDescent="0.2">
      <c r="A561"/>
      <c r="C561"/>
    </row>
    <row r="562" spans="1:3" x14ac:dyDescent="0.2">
      <c r="A562"/>
      <c r="C562"/>
    </row>
    <row r="563" spans="1:3" x14ac:dyDescent="0.2">
      <c r="A563"/>
      <c r="C563"/>
    </row>
    <row r="564" spans="1:3" x14ac:dyDescent="0.2">
      <c r="A564"/>
      <c r="C564"/>
    </row>
    <row r="565" spans="1:3" x14ac:dyDescent="0.2">
      <c r="A565"/>
      <c r="C565"/>
    </row>
    <row r="566" spans="1:3" x14ac:dyDescent="0.2">
      <c r="A566"/>
      <c r="C566"/>
    </row>
    <row r="567" spans="1:3" x14ac:dyDescent="0.2">
      <c r="A567"/>
      <c r="C567"/>
    </row>
    <row r="568" spans="1:3" x14ac:dyDescent="0.2">
      <c r="A568"/>
      <c r="C568"/>
    </row>
    <row r="569" spans="1:3" x14ac:dyDescent="0.2">
      <c r="A569"/>
      <c r="C569"/>
    </row>
    <row r="570" spans="1:3" x14ac:dyDescent="0.2">
      <c r="A570"/>
      <c r="C570"/>
    </row>
    <row r="571" spans="1:3" x14ac:dyDescent="0.2">
      <c r="A571"/>
      <c r="C571"/>
    </row>
    <row r="572" spans="1:3" x14ac:dyDescent="0.2">
      <c r="A572"/>
      <c r="C572"/>
    </row>
    <row r="573" spans="1:3" x14ac:dyDescent="0.2">
      <c r="A573"/>
      <c r="C573"/>
    </row>
    <row r="574" spans="1:3" x14ac:dyDescent="0.2">
      <c r="A574"/>
      <c r="C574"/>
    </row>
    <row r="575" spans="1:3" x14ac:dyDescent="0.2">
      <c r="A575"/>
      <c r="C575"/>
    </row>
    <row r="576" spans="1:3" x14ac:dyDescent="0.2">
      <c r="A576"/>
      <c r="C576"/>
    </row>
    <row r="577" spans="1:3" x14ac:dyDescent="0.2">
      <c r="A577"/>
      <c r="C577"/>
    </row>
    <row r="578" spans="1:3" x14ac:dyDescent="0.2">
      <c r="A578"/>
      <c r="C578"/>
    </row>
    <row r="579" spans="1:3" x14ac:dyDescent="0.2">
      <c r="A579"/>
      <c r="C579"/>
    </row>
    <row r="580" spans="1:3" x14ac:dyDescent="0.2">
      <c r="A580"/>
      <c r="C580"/>
    </row>
    <row r="581" spans="1:3" x14ac:dyDescent="0.2">
      <c r="A581"/>
      <c r="C581"/>
    </row>
    <row r="582" spans="1:3" x14ac:dyDescent="0.2">
      <c r="A582"/>
      <c r="C582"/>
    </row>
    <row r="583" spans="1:3" x14ac:dyDescent="0.2">
      <c r="A583"/>
      <c r="C583"/>
    </row>
    <row r="584" spans="1:3" x14ac:dyDescent="0.2">
      <c r="A584"/>
      <c r="C584"/>
    </row>
    <row r="585" spans="1:3" x14ac:dyDescent="0.2">
      <c r="A585"/>
      <c r="C585"/>
    </row>
    <row r="586" spans="1:3" x14ac:dyDescent="0.2">
      <c r="A586"/>
      <c r="C586"/>
    </row>
    <row r="587" spans="1:3" x14ac:dyDescent="0.2">
      <c r="A587"/>
      <c r="C587"/>
    </row>
    <row r="588" spans="1:3" x14ac:dyDescent="0.2">
      <c r="A588"/>
      <c r="C588"/>
    </row>
    <row r="589" spans="1:3" x14ac:dyDescent="0.2">
      <c r="A589"/>
      <c r="C589"/>
    </row>
    <row r="590" spans="1:3" x14ac:dyDescent="0.2">
      <c r="A590"/>
      <c r="C590"/>
    </row>
    <row r="591" spans="1:3" x14ac:dyDescent="0.2">
      <c r="A591"/>
      <c r="C591"/>
    </row>
    <row r="592" spans="1:3" x14ac:dyDescent="0.2">
      <c r="A592"/>
      <c r="C592"/>
    </row>
    <row r="593" spans="1:3" x14ac:dyDescent="0.2">
      <c r="A593"/>
      <c r="C593"/>
    </row>
    <row r="594" spans="1:3" x14ac:dyDescent="0.2">
      <c r="A594"/>
      <c r="C594"/>
    </row>
    <row r="595" spans="1:3" x14ac:dyDescent="0.2">
      <c r="A595"/>
      <c r="C595"/>
    </row>
    <row r="596" spans="1:3" x14ac:dyDescent="0.2">
      <c r="A596"/>
      <c r="C596"/>
    </row>
    <row r="597" spans="1:3" x14ac:dyDescent="0.2">
      <c r="A597"/>
      <c r="C597"/>
    </row>
    <row r="598" spans="1:3" x14ac:dyDescent="0.2">
      <c r="A598"/>
      <c r="C598"/>
    </row>
    <row r="599" spans="1:3" x14ac:dyDescent="0.2">
      <c r="A599"/>
      <c r="C599"/>
    </row>
    <row r="600" spans="1:3" x14ac:dyDescent="0.2">
      <c r="A600"/>
      <c r="C600"/>
    </row>
    <row r="601" spans="1:3" x14ac:dyDescent="0.2">
      <c r="A601"/>
      <c r="C601"/>
    </row>
    <row r="602" spans="1:3" x14ac:dyDescent="0.2">
      <c r="A602"/>
      <c r="C602"/>
    </row>
    <row r="603" spans="1:3" x14ac:dyDescent="0.2">
      <c r="A603"/>
      <c r="C603"/>
    </row>
    <row r="604" spans="1:3" x14ac:dyDescent="0.2">
      <c r="A604"/>
      <c r="C604"/>
    </row>
    <row r="605" spans="1:3" x14ac:dyDescent="0.2">
      <c r="A605"/>
      <c r="C605"/>
    </row>
    <row r="606" spans="1:3" x14ac:dyDescent="0.2">
      <c r="A606"/>
      <c r="C606"/>
    </row>
    <row r="607" spans="1:3" x14ac:dyDescent="0.2">
      <c r="A607"/>
      <c r="C607"/>
    </row>
    <row r="608" spans="1:3" x14ac:dyDescent="0.2">
      <c r="A608"/>
      <c r="C608"/>
    </row>
    <row r="609" spans="1:3" x14ac:dyDescent="0.2">
      <c r="A609"/>
      <c r="C609"/>
    </row>
    <row r="610" spans="1:3" x14ac:dyDescent="0.2">
      <c r="A610"/>
      <c r="C610"/>
    </row>
    <row r="611" spans="1:3" x14ac:dyDescent="0.2">
      <c r="A611"/>
      <c r="C611"/>
    </row>
    <row r="612" spans="1:3" x14ac:dyDescent="0.2">
      <c r="A612"/>
      <c r="C612"/>
    </row>
    <row r="613" spans="1:3" x14ac:dyDescent="0.2">
      <c r="A613"/>
      <c r="C613"/>
    </row>
    <row r="614" spans="1:3" x14ac:dyDescent="0.2">
      <c r="A614"/>
      <c r="C614"/>
    </row>
    <row r="615" spans="1:3" x14ac:dyDescent="0.2">
      <c r="A615"/>
      <c r="C615"/>
    </row>
    <row r="616" spans="1:3" x14ac:dyDescent="0.2">
      <c r="A616"/>
      <c r="C616"/>
    </row>
    <row r="617" spans="1:3" x14ac:dyDescent="0.2">
      <c r="A617"/>
      <c r="C617"/>
    </row>
    <row r="618" spans="1:3" x14ac:dyDescent="0.2">
      <c r="A618"/>
      <c r="C618"/>
    </row>
    <row r="619" spans="1:3" x14ac:dyDescent="0.2">
      <c r="A619"/>
      <c r="C619"/>
    </row>
    <row r="620" spans="1:3" x14ac:dyDescent="0.2">
      <c r="A620"/>
      <c r="C620"/>
    </row>
    <row r="621" spans="1:3" x14ac:dyDescent="0.2">
      <c r="A621"/>
      <c r="C621"/>
    </row>
    <row r="622" spans="1:3" x14ac:dyDescent="0.2">
      <c r="A622"/>
      <c r="C622"/>
    </row>
    <row r="623" spans="1:3" x14ac:dyDescent="0.2">
      <c r="A623"/>
      <c r="C623"/>
    </row>
    <row r="624" spans="1:3" x14ac:dyDescent="0.2">
      <c r="A624"/>
      <c r="C624"/>
    </row>
    <row r="625" spans="1:3" x14ac:dyDescent="0.2">
      <c r="A625"/>
      <c r="C625"/>
    </row>
    <row r="626" spans="1:3" x14ac:dyDescent="0.2">
      <c r="A626"/>
      <c r="C626"/>
    </row>
    <row r="627" spans="1:3" x14ac:dyDescent="0.2">
      <c r="A627"/>
      <c r="C627"/>
    </row>
    <row r="628" spans="1:3" x14ac:dyDescent="0.2">
      <c r="A628"/>
      <c r="C628"/>
    </row>
    <row r="629" spans="1:3" x14ac:dyDescent="0.2">
      <c r="A629"/>
      <c r="C629"/>
    </row>
    <row r="630" spans="1:3" x14ac:dyDescent="0.2">
      <c r="A630"/>
      <c r="C630"/>
    </row>
    <row r="631" spans="1:3" x14ac:dyDescent="0.2">
      <c r="A631"/>
      <c r="C631"/>
    </row>
    <row r="632" spans="1:3" x14ac:dyDescent="0.2">
      <c r="A632"/>
      <c r="C632"/>
    </row>
    <row r="633" spans="1:3" x14ac:dyDescent="0.2">
      <c r="A633"/>
      <c r="C633"/>
    </row>
    <row r="634" spans="1:3" x14ac:dyDescent="0.2">
      <c r="A634"/>
      <c r="C634"/>
    </row>
    <row r="635" spans="1:3" x14ac:dyDescent="0.2">
      <c r="A635"/>
      <c r="C635"/>
    </row>
    <row r="636" spans="1:3" x14ac:dyDescent="0.2">
      <c r="A636"/>
      <c r="C636"/>
    </row>
    <row r="637" spans="1:3" x14ac:dyDescent="0.2">
      <c r="A637"/>
      <c r="C637"/>
    </row>
    <row r="638" spans="1:3" x14ac:dyDescent="0.2">
      <c r="A638"/>
      <c r="C638"/>
    </row>
    <row r="639" spans="1:3" x14ac:dyDescent="0.2">
      <c r="A639"/>
      <c r="C639"/>
    </row>
    <row r="640" spans="1:3" x14ac:dyDescent="0.2">
      <c r="A640"/>
      <c r="C640"/>
    </row>
    <row r="641" spans="1:3" x14ac:dyDescent="0.2">
      <c r="A641"/>
      <c r="C641"/>
    </row>
    <row r="642" spans="1:3" x14ac:dyDescent="0.2">
      <c r="A642"/>
      <c r="C642"/>
    </row>
    <row r="643" spans="1:3" x14ac:dyDescent="0.2">
      <c r="A643"/>
      <c r="C643"/>
    </row>
    <row r="644" spans="1:3" x14ac:dyDescent="0.2">
      <c r="A644"/>
      <c r="C644"/>
    </row>
    <row r="645" spans="1:3" x14ac:dyDescent="0.2">
      <c r="A645"/>
      <c r="C645"/>
    </row>
    <row r="646" spans="1:3" x14ac:dyDescent="0.2">
      <c r="A646"/>
      <c r="C646"/>
    </row>
    <row r="647" spans="1:3" x14ac:dyDescent="0.2">
      <c r="A647"/>
      <c r="C647"/>
    </row>
    <row r="648" spans="1:3" x14ac:dyDescent="0.2">
      <c r="A648"/>
      <c r="C648"/>
    </row>
    <row r="649" spans="1:3" x14ac:dyDescent="0.2">
      <c r="A649"/>
      <c r="C649"/>
    </row>
    <row r="650" spans="1:3" x14ac:dyDescent="0.2">
      <c r="A650"/>
      <c r="C650"/>
    </row>
    <row r="651" spans="1:3" x14ac:dyDescent="0.2">
      <c r="A651"/>
      <c r="C651"/>
    </row>
    <row r="652" spans="1:3" x14ac:dyDescent="0.2">
      <c r="A652"/>
      <c r="C652"/>
    </row>
    <row r="653" spans="1:3" x14ac:dyDescent="0.2">
      <c r="A653"/>
      <c r="C653"/>
    </row>
    <row r="654" spans="1:3" x14ac:dyDescent="0.2">
      <c r="A654"/>
      <c r="C654"/>
    </row>
    <row r="655" spans="1:3" x14ac:dyDescent="0.2">
      <c r="A655"/>
      <c r="C655"/>
    </row>
    <row r="656" spans="1:3" x14ac:dyDescent="0.2">
      <c r="A656"/>
      <c r="C656"/>
    </row>
    <row r="657" spans="1:3" x14ac:dyDescent="0.2">
      <c r="A657"/>
      <c r="C657"/>
    </row>
    <row r="658" spans="1:3" x14ac:dyDescent="0.2">
      <c r="A658"/>
      <c r="C658"/>
    </row>
    <row r="659" spans="1:3" x14ac:dyDescent="0.2">
      <c r="A659"/>
      <c r="C659"/>
    </row>
    <row r="660" spans="1:3" x14ac:dyDescent="0.2">
      <c r="A660"/>
      <c r="C660"/>
    </row>
    <row r="661" spans="1:3" x14ac:dyDescent="0.2">
      <c r="A661"/>
      <c r="C661"/>
    </row>
    <row r="662" spans="1:3" x14ac:dyDescent="0.2">
      <c r="A662"/>
      <c r="C662"/>
    </row>
    <row r="663" spans="1:3" x14ac:dyDescent="0.2">
      <c r="A663"/>
      <c r="C663"/>
    </row>
    <row r="664" spans="1:3" x14ac:dyDescent="0.2">
      <c r="A664"/>
      <c r="C664"/>
    </row>
    <row r="665" spans="1:3" x14ac:dyDescent="0.2">
      <c r="A665"/>
      <c r="C665"/>
    </row>
    <row r="666" spans="1:3" x14ac:dyDescent="0.2">
      <c r="A666"/>
      <c r="C666"/>
    </row>
    <row r="667" spans="1:3" x14ac:dyDescent="0.2">
      <c r="A667"/>
      <c r="C667"/>
    </row>
    <row r="668" spans="1:3" x14ac:dyDescent="0.2">
      <c r="A668"/>
      <c r="C668"/>
    </row>
    <row r="669" spans="1:3" x14ac:dyDescent="0.2">
      <c r="A669"/>
      <c r="C669"/>
    </row>
    <row r="670" spans="1:3" x14ac:dyDescent="0.2">
      <c r="A670"/>
      <c r="C670"/>
    </row>
    <row r="671" spans="1:3" x14ac:dyDescent="0.2">
      <c r="A671"/>
      <c r="C671"/>
    </row>
    <row r="672" spans="1:3" x14ac:dyDescent="0.2">
      <c r="A672"/>
      <c r="C672"/>
    </row>
    <row r="673" spans="1:3" x14ac:dyDescent="0.2">
      <c r="A673"/>
      <c r="C673"/>
    </row>
    <row r="674" spans="1:3" x14ac:dyDescent="0.2">
      <c r="A674"/>
      <c r="C674"/>
    </row>
    <row r="675" spans="1:3" x14ac:dyDescent="0.2">
      <c r="A675"/>
      <c r="C675"/>
    </row>
    <row r="676" spans="1:3" x14ac:dyDescent="0.2">
      <c r="A676"/>
      <c r="C676"/>
    </row>
    <row r="677" spans="1:3" x14ac:dyDescent="0.2">
      <c r="A677"/>
      <c r="C677"/>
    </row>
    <row r="678" spans="1:3" x14ac:dyDescent="0.2">
      <c r="A678"/>
      <c r="C678"/>
    </row>
    <row r="679" spans="1:3" x14ac:dyDescent="0.2">
      <c r="A679"/>
      <c r="C679"/>
    </row>
    <row r="680" spans="1:3" x14ac:dyDescent="0.2">
      <c r="A680"/>
      <c r="C680"/>
    </row>
    <row r="681" spans="1:3" x14ac:dyDescent="0.2">
      <c r="A681"/>
      <c r="C681"/>
    </row>
    <row r="682" spans="1:3" x14ac:dyDescent="0.2">
      <c r="A682"/>
      <c r="C682"/>
    </row>
    <row r="683" spans="1:3" x14ac:dyDescent="0.2">
      <c r="A683"/>
      <c r="C683"/>
    </row>
    <row r="684" spans="1:3" x14ac:dyDescent="0.2">
      <c r="A684"/>
      <c r="C684"/>
    </row>
    <row r="685" spans="1:3" x14ac:dyDescent="0.2">
      <c r="A685"/>
      <c r="C685"/>
    </row>
    <row r="686" spans="1:3" x14ac:dyDescent="0.2">
      <c r="A686"/>
      <c r="C686"/>
    </row>
    <row r="687" spans="1:3" x14ac:dyDescent="0.2">
      <c r="A687"/>
      <c r="C687"/>
    </row>
    <row r="688" spans="1:3" x14ac:dyDescent="0.2">
      <c r="A688"/>
      <c r="C688"/>
    </row>
    <row r="689" spans="1:3" x14ac:dyDescent="0.2">
      <c r="A689"/>
      <c r="C689"/>
    </row>
    <row r="690" spans="1:3" x14ac:dyDescent="0.2">
      <c r="A690"/>
      <c r="C690"/>
    </row>
    <row r="691" spans="1:3" x14ac:dyDescent="0.2">
      <c r="A691"/>
      <c r="C691"/>
    </row>
    <row r="692" spans="1:3" x14ac:dyDescent="0.2">
      <c r="A692"/>
      <c r="C692"/>
    </row>
    <row r="693" spans="1:3" x14ac:dyDescent="0.2">
      <c r="A693"/>
      <c r="C693"/>
    </row>
    <row r="694" spans="1:3" x14ac:dyDescent="0.2">
      <c r="A694"/>
      <c r="C694"/>
    </row>
    <row r="695" spans="1:3" x14ac:dyDescent="0.2">
      <c r="A695"/>
      <c r="C695"/>
    </row>
    <row r="696" spans="1:3" x14ac:dyDescent="0.2">
      <c r="A696"/>
      <c r="C696"/>
    </row>
    <row r="697" spans="1:3" x14ac:dyDescent="0.2">
      <c r="A697"/>
      <c r="C697"/>
    </row>
    <row r="698" spans="1:3" x14ac:dyDescent="0.2">
      <c r="A698"/>
      <c r="C698"/>
    </row>
    <row r="699" spans="1:3" x14ac:dyDescent="0.2">
      <c r="A699"/>
      <c r="C699"/>
    </row>
    <row r="700" spans="1:3" x14ac:dyDescent="0.2">
      <c r="A700"/>
      <c r="C700"/>
    </row>
    <row r="701" spans="1:3" x14ac:dyDescent="0.2">
      <c r="A701"/>
      <c r="C701"/>
    </row>
    <row r="702" spans="1:3" x14ac:dyDescent="0.2">
      <c r="A702"/>
      <c r="C702"/>
    </row>
    <row r="703" spans="1:3" x14ac:dyDescent="0.2">
      <c r="A703"/>
      <c r="C703"/>
    </row>
    <row r="704" spans="1:3" x14ac:dyDescent="0.2">
      <c r="A704"/>
      <c r="C704"/>
    </row>
    <row r="705" spans="1:3" x14ac:dyDescent="0.2">
      <c r="A705"/>
      <c r="C705"/>
    </row>
    <row r="706" spans="1:3" x14ac:dyDescent="0.2">
      <c r="A706"/>
      <c r="C706"/>
    </row>
    <row r="707" spans="1:3" x14ac:dyDescent="0.2">
      <c r="A707"/>
      <c r="C707"/>
    </row>
    <row r="708" spans="1:3" x14ac:dyDescent="0.2">
      <c r="A708"/>
      <c r="C708"/>
    </row>
    <row r="709" spans="1:3" x14ac:dyDescent="0.2">
      <c r="A709"/>
      <c r="C709"/>
    </row>
    <row r="710" spans="1:3" x14ac:dyDescent="0.2">
      <c r="A710"/>
      <c r="C710"/>
    </row>
    <row r="711" spans="1:3" x14ac:dyDescent="0.2">
      <c r="A711"/>
      <c r="C711"/>
    </row>
    <row r="712" spans="1:3" x14ac:dyDescent="0.2">
      <c r="A712"/>
      <c r="C712"/>
    </row>
    <row r="713" spans="1:3" x14ac:dyDescent="0.2">
      <c r="A713"/>
      <c r="C713"/>
    </row>
    <row r="714" spans="1:3" x14ac:dyDescent="0.2">
      <c r="A714"/>
      <c r="C714"/>
    </row>
    <row r="715" spans="1:3" x14ac:dyDescent="0.2">
      <c r="A715"/>
      <c r="C715"/>
    </row>
    <row r="716" spans="1:3" x14ac:dyDescent="0.2">
      <c r="A716"/>
      <c r="C716"/>
    </row>
    <row r="717" spans="1:3" x14ac:dyDescent="0.2">
      <c r="A717"/>
      <c r="C717"/>
    </row>
    <row r="718" spans="1:3" x14ac:dyDescent="0.2">
      <c r="A718"/>
      <c r="C718"/>
    </row>
    <row r="719" spans="1:3" x14ac:dyDescent="0.2">
      <c r="A719"/>
      <c r="C719"/>
    </row>
    <row r="720" spans="1:3" x14ac:dyDescent="0.2">
      <c r="A720"/>
      <c r="C720"/>
    </row>
    <row r="721" spans="1:3" x14ac:dyDescent="0.2">
      <c r="A721"/>
      <c r="C721"/>
    </row>
    <row r="722" spans="1:3" x14ac:dyDescent="0.2">
      <c r="A722"/>
      <c r="C722"/>
    </row>
    <row r="723" spans="1:3" x14ac:dyDescent="0.2">
      <c r="A723"/>
      <c r="C723"/>
    </row>
    <row r="724" spans="1:3" x14ac:dyDescent="0.2">
      <c r="A724"/>
      <c r="C724"/>
    </row>
    <row r="725" spans="1:3" x14ac:dyDescent="0.2">
      <c r="A725"/>
      <c r="C725"/>
    </row>
    <row r="726" spans="1:3" x14ac:dyDescent="0.2">
      <c r="A726"/>
      <c r="C726"/>
    </row>
    <row r="727" spans="1:3" x14ac:dyDescent="0.2">
      <c r="A727"/>
      <c r="C727"/>
    </row>
    <row r="728" spans="1:3" x14ac:dyDescent="0.2">
      <c r="A728"/>
      <c r="C728"/>
    </row>
    <row r="729" spans="1:3" x14ac:dyDescent="0.2">
      <c r="A729"/>
      <c r="C729"/>
    </row>
    <row r="730" spans="1:3" x14ac:dyDescent="0.2">
      <c r="A730"/>
      <c r="C730"/>
    </row>
    <row r="731" spans="1:3" x14ac:dyDescent="0.2">
      <c r="A731"/>
      <c r="C731"/>
    </row>
    <row r="732" spans="1:3" x14ac:dyDescent="0.2">
      <c r="A732"/>
      <c r="C732"/>
    </row>
    <row r="733" spans="1:3" x14ac:dyDescent="0.2">
      <c r="A733"/>
      <c r="C733"/>
    </row>
    <row r="734" spans="1:3" x14ac:dyDescent="0.2">
      <c r="A734"/>
      <c r="C734"/>
    </row>
    <row r="735" spans="1:3" x14ac:dyDescent="0.2">
      <c r="A735"/>
      <c r="C735"/>
    </row>
    <row r="736" spans="1:3" x14ac:dyDescent="0.2">
      <c r="A736"/>
      <c r="C736"/>
    </row>
    <row r="737" spans="1:3" x14ac:dyDescent="0.2">
      <c r="A737"/>
      <c r="C737"/>
    </row>
    <row r="738" spans="1:3" x14ac:dyDescent="0.2">
      <c r="A738"/>
      <c r="C738"/>
    </row>
    <row r="739" spans="1:3" x14ac:dyDescent="0.2">
      <c r="A739"/>
      <c r="C739"/>
    </row>
    <row r="740" spans="1:3" x14ac:dyDescent="0.2">
      <c r="A740"/>
      <c r="C740"/>
    </row>
    <row r="741" spans="1:3" x14ac:dyDescent="0.2">
      <c r="A741"/>
      <c r="C741"/>
    </row>
    <row r="742" spans="1:3" x14ac:dyDescent="0.2">
      <c r="A742"/>
      <c r="C742"/>
    </row>
    <row r="743" spans="1:3" x14ac:dyDescent="0.2">
      <c r="A743"/>
      <c r="C743"/>
    </row>
    <row r="744" spans="1:3" x14ac:dyDescent="0.2">
      <c r="A744"/>
      <c r="C744"/>
    </row>
    <row r="745" spans="1:3" x14ac:dyDescent="0.2">
      <c r="A745"/>
      <c r="C745"/>
    </row>
    <row r="746" spans="1:3" x14ac:dyDescent="0.2">
      <c r="A746"/>
      <c r="C746"/>
    </row>
    <row r="747" spans="1:3" x14ac:dyDescent="0.2">
      <c r="A747"/>
      <c r="C747"/>
    </row>
    <row r="748" spans="1:3" x14ac:dyDescent="0.2">
      <c r="A748"/>
      <c r="C748"/>
    </row>
    <row r="749" spans="1:3" x14ac:dyDescent="0.2">
      <c r="A749"/>
      <c r="C749"/>
    </row>
    <row r="750" spans="1:3" x14ac:dyDescent="0.2">
      <c r="A750"/>
      <c r="C750"/>
    </row>
    <row r="751" spans="1:3" x14ac:dyDescent="0.2">
      <c r="A751"/>
      <c r="C751"/>
    </row>
    <row r="752" spans="1:3" x14ac:dyDescent="0.2">
      <c r="A752"/>
      <c r="C752"/>
    </row>
    <row r="753" spans="1:3" x14ac:dyDescent="0.2">
      <c r="A753"/>
      <c r="C753"/>
    </row>
    <row r="754" spans="1:3" x14ac:dyDescent="0.2">
      <c r="A754"/>
      <c r="C754"/>
    </row>
    <row r="755" spans="1:3" x14ac:dyDescent="0.2">
      <c r="A755"/>
      <c r="C755"/>
    </row>
  </sheetData>
  <phoneticPr fontId="3" type="noConversion"/>
  <pageMargins left="0.75" right="0.75" top="1" bottom="1" header="0.5" footer="0.5"/>
  <pageSetup scale="99" fitToHeight="0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LANGHORNE TAX &amp; BOOKKEEPING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Ellyn</dc:creator>
  <cp:lastModifiedBy>Ellyn</cp:lastModifiedBy>
  <cp:lastPrinted>2015-10-06T21:23:55Z</cp:lastPrinted>
  <dcterms:created xsi:type="dcterms:W3CDTF">2009-11-04T20:35:04Z</dcterms:created>
  <dcterms:modified xsi:type="dcterms:W3CDTF">2015-10-06T21:24:01Z</dcterms:modified>
</cp:coreProperties>
</file>